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ugenioPacelliMirand\Desktop\Notebook Eugênio\Aracaju\Modelo de Relatório Semestral de Monitoramento\Anexos Digitais\"/>
    </mc:Choice>
  </mc:AlternateContent>
  <xr:revisionPtr revIDLastSave="0" documentId="13_ncr:1_{D90FD80A-7F33-49B2-BC34-4AD4A223FEA7}" xr6:coauthVersionLast="46" xr6:coauthVersionMax="46" xr10:uidLastSave="{00000000-0000-0000-0000-000000000000}"/>
  <bookViews>
    <workbookView xWindow="-120" yWindow="-120" windowWidth="20730" windowHeight="11160" tabRatio="743" xr2:uid="{00000000-000D-0000-FFFF-FFFF00000000}"/>
  </bookViews>
  <sheets>
    <sheet name="PEP" sheetId="5" r:id="rId1"/>
  </sheets>
  <externalReferences>
    <externalReference r:id="rId2"/>
  </externalReferences>
  <definedNames>
    <definedName name="_xlnm._FilterDatabase" localSheetId="0" hidden="1">PEP!$A$2:$AC$2</definedName>
    <definedName name="_ftn1" localSheetId="0">PEP!#REF!</definedName>
    <definedName name="_ftnref1" localSheetId="0">PEP!#REF!</definedName>
    <definedName name="_xlnm.Print_Area" localSheetId="0">PEP!$A$1:$AH$133</definedName>
    <definedName name="FPstatus">'[1]Financial plan (Disbursements)'!$AX$7:$AX$8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1" i="5" l="1"/>
  <c r="S129" i="5"/>
  <c r="R94" i="5"/>
  <c r="E9" i="5"/>
  <c r="S54" i="5" l="1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S34" i="5"/>
  <c r="S55" i="5"/>
  <c r="R34" i="5"/>
  <c r="S72" i="5"/>
  <c r="S64" i="5"/>
  <c r="S33" i="5"/>
  <c r="S32" i="5"/>
  <c r="S31" i="5"/>
  <c r="S30" i="5"/>
  <c r="S29" i="5"/>
  <c r="S28" i="5"/>
  <c r="S27" i="5"/>
  <c r="S26" i="5"/>
  <c r="S25" i="5"/>
  <c r="Q54" i="5" l="1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R7" i="5" l="1"/>
  <c r="S102" i="5"/>
  <c r="Q102" i="5" s="1"/>
  <c r="X61" i="5" l="1"/>
  <c r="X57" i="5"/>
  <c r="X15" i="5"/>
  <c r="X9" i="5"/>
  <c r="E80" i="5"/>
  <c r="E76" i="5"/>
  <c r="E57" i="5"/>
  <c r="E61" i="5"/>
  <c r="E15" i="5"/>
  <c r="F9" i="5" s="1"/>
  <c r="S108" i="5"/>
  <c r="U107" i="5"/>
  <c r="V107" i="5"/>
  <c r="W107" i="5"/>
  <c r="Y107" i="5"/>
  <c r="Z107" i="5"/>
  <c r="AA107" i="5"/>
  <c r="AB107" i="5"/>
  <c r="AC107" i="5"/>
  <c r="AD107" i="5"/>
  <c r="AE107" i="5"/>
  <c r="AF107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S132" i="5"/>
  <c r="S128" i="5"/>
  <c r="S127" i="5"/>
  <c r="S126" i="5"/>
  <c r="S125" i="5"/>
  <c r="S124" i="5"/>
  <c r="S123" i="5"/>
  <c r="S121" i="5"/>
  <c r="S120" i="5"/>
  <c r="F57" i="5" l="1"/>
  <c r="F76" i="5"/>
  <c r="AB4" i="5"/>
  <c r="AD4" i="5"/>
  <c r="R132" i="5" l="1"/>
  <c r="R131" i="5"/>
  <c r="R129" i="5"/>
  <c r="R127" i="5"/>
  <c r="R126" i="5"/>
  <c r="R125" i="5"/>
  <c r="R124" i="5"/>
  <c r="Q124" i="5" s="1"/>
  <c r="R123" i="5"/>
  <c r="R121" i="5"/>
  <c r="R120" i="5"/>
  <c r="R118" i="5"/>
  <c r="R117" i="5"/>
  <c r="R116" i="5"/>
  <c r="R115" i="5"/>
  <c r="R114" i="5"/>
  <c r="R113" i="5"/>
  <c r="R111" i="5" l="1"/>
  <c r="R106" i="5"/>
  <c r="R110" i="5"/>
  <c r="R109" i="5"/>
  <c r="R108" i="5"/>
  <c r="R104" i="5"/>
  <c r="R100" i="5"/>
  <c r="R99" i="5"/>
  <c r="R97" i="5"/>
  <c r="R96" i="5"/>
  <c r="R87" i="5"/>
  <c r="R92" i="5"/>
  <c r="R91" i="5"/>
  <c r="R90" i="5"/>
  <c r="R89" i="5"/>
  <c r="R88" i="5"/>
  <c r="R86" i="5"/>
  <c r="R85" i="5"/>
  <c r="R84" i="5"/>
  <c r="R83" i="5"/>
  <c r="R82" i="5"/>
  <c r="R81" i="5"/>
  <c r="R79" i="5"/>
  <c r="R78" i="5"/>
  <c r="R77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0" i="5"/>
  <c r="R59" i="5"/>
  <c r="R58" i="5"/>
  <c r="R55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4" i="5"/>
  <c r="R13" i="5"/>
  <c r="R12" i="5"/>
  <c r="R11" i="5"/>
  <c r="R10" i="5"/>
  <c r="R6" i="5"/>
  <c r="R5" i="5"/>
  <c r="S118" i="5"/>
  <c r="S117" i="5"/>
  <c r="S116" i="5"/>
  <c r="S115" i="5"/>
  <c r="S114" i="5"/>
  <c r="S113" i="5"/>
  <c r="S12" i="5"/>
  <c r="S5" i="5"/>
  <c r="S6" i="5"/>
  <c r="Z4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AF98" i="5"/>
  <c r="AE98" i="5"/>
  <c r="AD98" i="5"/>
  <c r="AC98" i="5"/>
  <c r="AB98" i="5"/>
  <c r="AA98" i="5"/>
  <c r="Z98" i="5"/>
  <c r="Y98" i="5"/>
  <c r="X98" i="5"/>
  <c r="W98" i="5"/>
  <c r="V98" i="5"/>
  <c r="U98" i="5"/>
  <c r="AF95" i="5"/>
  <c r="AE95" i="5"/>
  <c r="AD95" i="5"/>
  <c r="AC95" i="5"/>
  <c r="AB95" i="5"/>
  <c r="AA95" i="5"/>
  <c r="Z95" i="5"/>
  <c r="Y95" i="5"/>
  <c r="X95" i="5"/>
  <c r="W95" i="5"/>
  <c r="V95" i="5"/>
  <c r="U95" i="5"/>
  <c r="AF93" i="5"/>
  <c r="AE93" i="5"/>
  <c r="AD93" i="5"/>
  <c r="AC93" i="5"/>
  <c r="AB93" i="5"/>
  <c r="AA93" i="5"/>
  <c r="Z93" i="5"/>
  <c r="Y93" i="5"/>
  <c r="X93" i="5"/>
  <c r="W93" i="5"/>
  <c r="V93" i="5"/>
  <c r="U93" i="5"/>
  <c r="AF80" i="5"/>
  <c r="AE80" i="5"/>
  <c r="AD80" i="5"/>
  <c r="AC80" i="5"/>
  <c r="AB80" i="5"/>
  <c r="AA80" i="5"/>
  <c r="Z80" i="5"/>
  <c r="Y80" i="5"/>
  <c r="W80" i="5"/>
  <c r="V80" i="5"/>
  <c r="U80" i="5"/>
  <c r="AF76" i="5"/>
  <c r="AE76" i="5"/>
  <c r="AD76" i="5"/>
  <c r="AC76" i="5"/>
  <c r="AB76" i="5"/>
  <c r="AA76" i="5"/>
  <c r="Z76" i="5"/>
  <c r="Y76" i="5"/>
  <c r="X76" i="5"/>
  <c r="W76" i="5"/>
  <c r="V76" i="5"/>
  <c r="U76" i="5"/>
  <c r="AF61" i="5"/>
  <c r="AE61" i="5"/>
  <c r="AD61" i="5"/>
  <c r="AC61" i="5"/>
  <c r="AB61" i="5"/>
  <c r="AA61" i="5"/>
  <c r="Z61" i="5"/>
  <c r="Y61" i="5"/>
  <c r="W61" i="5"/>
  <c r="V61" i="5"/>
  <c r="U61" i="5"/>
  <c r="AF57" i="5"/>
  <c r="AE57" i="5"/>
  <c r="AD57" i="5"/>
  <c r="AC57" i="5"/>
  <c r="AB57" i="5"/>
  <c r="AA57" i="5"/>
  <c r="Z57" i="5"/>
  <c r="Y57" i="5"/>
  <c r="W57" i="5"/>
  <c r="V57" i="5"/>
  <c r="U57" i="5"/>
  <c r="AF15" i="5"/>
  <c r="AE15" i="5"/>
  <c r="AD15" i="5"/>
  <c r="AC15" i="5"/>
  <c r="AB15" i="5"/>
  <c r="AA15" i="5"/>
  <c r="Z15" i="5"/>
  <c r="Y15" i="5"/>
  <c r="W15" i="5"/>
  <c r="V15" i="5"/>
  <c r="U15" i="5"/>
  <c r="AF9" i="5"/>
  <c r="AE9" i="5"/>
  <c r="AD9" i="5"/>
  <c r="AC9" i="5"/>
  <c r="AB9" i="5"/>
  <c r="AA9" i="5"/>
  <c r="Z9" i="5"/>
  <c r="Y9" i="5"/>
  <c r="W9" i="5"/>
  <c r="V9" i="5"/>
  <c r="U9" i="5"/>
  <c r="AF4" i="5"/>
  <c r="AE4" i="5"/>
  <c r="AC4" i="5"/>
  <c r="AA4" i="5"/>
  <c r="Y4" i="5"/>
  <c r="X4" i="5"/>
  <c r="W4" i="5"/>
  <c r="V4" i="5"/>
  <c r="U4" i="5"/>
  <c r="S106" i="5"/>
  <c r="S105" i="5" s="1"/>
  <c r="S104" i="5"/>
  <c r="S103" i="5"/>
  <c r="S100" i="5"/>
  <c r="S99" i="5"/>
  <c r="S97" i="5"/>
  <c r="S96" i="5"/>
  <c r="S94" i="5"/>
  <c r="S92" i="5"/>
  <c r="S89" i="5"/>
  <c r="S88" i="5"/>
  <c r="S87" i="5"/>
  <c r="S86" i="5"/>
  <c r="S85" i="5"/>
  <c r="S84" i="5"/>
  <c r="S83" i="5"/>
  <c r="S82" i="5"/>
  <c r="S81" i="5"/>
  <c r="S79" i="5"/>
  <c r="S78" i="5"/>
  <c r="S77" i="5"/>
  <c r="S74" i="5"/>
  <c r="S73" i="5"/>
  <c r="S71" i="5"/>
  <c r="S70" i="5"/>
  <c r="S69" i="5"/>
  <c r="S68" i="5"/>
  <c r="S67" i="5"/>
  <c r="S66" i="5"/>
  <c r="S65" i="5"/>
  <c r="S63" i="5"/>
  <c r="S62" i="5"/>
  <c r="S60" i="5"/>
  <c r="S59" i="5"/>
  <c r="S58" i="5"/>
  <c r="S24" i="5"/>
  <c r="S23" i="5"/>
  <c r="S22" i="5"/>
  <c r="S21" i="5"/>
  <c r="S20" i="5"/>
  <c r="S19" i="5"/>
  <c r="S18" i="5"/>
  <c r="S17" i="5"/>
  <c r="S16" i="5"/>
  <c r="S57" i="5" l="1"/>
  <c r="S15" i="5"/>
  <c r="S61" i="5"/>
  <c r="S76" i="5"/>
  <c r="S4" i="5"/>
  <c r="R107" i="5"/>
  <c r="Q108" i="5"/>
  <c r="R105" i="5"/>
  <c r="Q106" i="5"/>
  <c r="Q105" i="5" s="1"/>
  <c r="AG119" i="5"/>
  <c r="AG130" i="5"/>
  <c r="AH122" i="5"/>
  <c r="W56" i="5"/>
  <c r="X8" i="5"/>
  <c r="AC75" i="5"/>
  <c r="AH112" i="5"/>
  <c r="AH119" i="5"/>
  <c r="AH130" i="5"/>
  <c r="AG122" i="5"/>
  <c r="AG112" i="5"/>
  <c r="U56" i="5"/>
  <c r="U75" i="5"/>
  <c r="AF75" i="5"/>
  <c r="AE75" i="5"/>
  <c r="AD75" i="5"/>
  <c r="AB75" i="5"/>
  <c r="AA75" i="5"/>
  <c r="Z75" i="5"/>
  <c r="Y75" i="5"/>
  <c r="W75" i="5"/>
  <c r="V75" i="5"/>
  <c r="AF56" i="5"/>
  <c r="AE56" i="5"/>
  <c r="AD56" i="5"/>
  <c r="AC56" i="5"/>
  <c r="AB56" i="5"/>
  <c r="AA56" i="5"/>
  <c r="Z56" i="5"/>
  <c r="Y56" i="5"/>
  <c r="X56" i="5"/>
  <c r="V56" i="5"/>
  <c r="AF8" i="5"/>
  <c r="AE8" i="5"/>
  <c r="AD8" i="5"/>
  <c r="AC8" i="5"/>
  <c r="AB8" i="5"/>
  <c r="AA8" i="5"/>
  <c r="Z8" i="5"/>
  <c r="Y8" i="5"/>
  <c r="W8" i="5"/>
  <c r="V8" i="5"/>
  <c r="U8" i="5"/>
  <c r="S14" i="5"/>
  <c r="S13" i="5"/>
  <c r="S11" i="5"/>
  <c r="S10" i="5"/>
  <c r="S56" i="5" l="1"/>
  <c r="S9" i="5"/>
  <c r="S8" i="5" s="1"/>
  <c r="U3" i="5"/>
  <c r="U133" i="5" s="1"/>
  <c r="W3" i="5"/>
  <c r="W133" i="5" s="1"/>
  <c r="AF3" i="5"/>
  <c r="AF133" i="5" s="1"/>
  <c r="Z3" i="5"/>
  <c r="Z133" i="5" s="1"/>
  <c r="V3" i="5"/>
  <c r="V133" i="5" s="1"/>
  <c r="AE3" i="5"/>
  <c r="AE133" i="5" s="1"/>
  <c r="AD3" i="5"/>
  <c r="AC3" i="5"/>
  <c r="AC133" i="5" s="1"/>
  <c r="AB3" i="5"/>
  <c r="AB133" i="5" s="1"/>
  <c r="AA3" i="5"/>
  <c r="AA133" i="5" s="1"/>
  <c r="Y3" i="5"/>
  <c r="Y133" i="5" s="1"/>
  <c r="S111" i="5"/>
  <c r="S110" i="5"/>
  <c r="S101" i="5"/>
  <c r="Q92" i="5"/>
  <c r="Q73" i="5"/>
  <c r="Q74" i="5"/>
  <c r="Q55" i="5"/>
  <c r="Q33" i="5"/>
  <c r="S91" i="5"/>
  <c r="X107" i="5" l="1"/>
  <c r="AG133" i="5"/>
  <c r="AD133" i="5"/>
  <c r="X80" i="5"/>
  <c r="X75" i="5" s="1"/>
  <c r="S90" i="5"/>
  <c r="S80" i="5" s="1"/>
  <c r="S75" i="5" s="1"/>
  <c r="S109" i="5"/>
  <c r="S107" i="5" s="1"/>
  <c r="AG3" i="5"/>
  <c r="X3" i="5" l="1"/>
  <c r="X133" i="5" s="1"/>
  <c r="Q23" i="5"/>
  <c r="AH133" i="5" l="1"/>
  <c r="AH3" i="5"/>
  <c r="Q32" i="5" l="1"/>
  <c r="R4" i="5"/>
  <c r="R80" i="5"/>
  <c r="R76" i="5"/>
  <c r="R61" i="5"/>
  <c r="R57" i="5"/>
  <c r="Q91" i="5"/>
  <c r="Q72" i="5"/>
  <c r="Q31" i="5"/>
  <c r="Q79" i="5"/>
  <c r="Q60" i="5"/>
  <c r="Q14" i="5"/>
  <c r="Q90" i="5"/>
  <c r="Q71" i="5"/>
  <c r="Q30" i="5"/>
  <c r="Q89" i="5"/>
  <c r="Q70" i="5"/>
  <c r="Q29" i="5"/>
  <c r="Q28" i="5"/>
  <c r="Q88" i="5"/>
  <c r="R93" i="5"/>
  <c r="S93" i="5"/>
  <c r="Q69" i="5"/>
  <c r="Q27" i="5"/>
  <c r="Q68" i="5"/>
  <c r="Q87" i="5"/>
  <c r="Q86" i="5"/>
  <c r="Q67" i="5"/>
  <c r="Q83" i="5"/>
  <c r="Q19" i="5"/>
  <c r="Q24" i="5"/>
  <c r="Q25" i="5"/>
  <c r="Q78" i="5"/>
  <c r="Q59" i="5"/>
  <c r="Q12" i="5"/>
  <c r="Q77" i="5"/>
  <c r="Q58" i="5"/>
  <c r="Q11" i="5"/>
  <c r="Q26" i="5"/>
  <c r="Q17" i="5"/>
  <c r="Q22" i="5"/>
  <c r="Q66" i="5"/>
  <c r="Q85" i="5"/>
  <c r="Q21" i="5"/>
  <c r="Q20" i="5"/>
  <c r="Q18" i="5"/>
  <c r="Q111" i="5"/>
  <c r="Q110" i="5"/>
  <c r="Q109" i="5"/>
  <c r="R101" i="5"/>
  <c r="Q101" i="5" s="1"/>
  <c r="Q103" i="5"/>
  <c r="R15" i="5"/>
  <c r="R9" i="5"/>
  <c r="R95" i="5"/>
  <c r="S95" i="5"/>
  <c r="R98" i="5"/>
  <c r="S98" i="5"/>
  <c r="Q7" i="5"/>
  <c r="Q84" i="5"/>
  <c r="Q82" i="5"/>
  <c r="Q81" i="5"/>
  <c r="Q65" i="5"/>
  <c r="Q63" i="5"/>
  <c r="Q62" i="5"/>
  <c r="S119" i="5"/>
  <c r="Q13" i="5"/>
  <c r="Q125" i="5"/>
  <c r="Q126" i="5"/>
  <c r="Q127" i="5"/>
  <c r="Q129" i="5"/>
  <c r="Q123" i="5"/>
  <c r="S3" i="5" l="1"/>
  <c r="Q76" i="5"/>
  <c r="Q57" i="5"/>
  <c r="Q80" i="5"/>
  <c r="R75" i="5"/>
  <c r="Q107" i="5"/>
  <c r="Q64" i="5"/>
  <c r="Q61" i="5" s="1"/>
  <c r="Q10" i="5"/>
  <c r="Q9" i="5" s="1"/>
  <c r="R56" i="5"/>
  <c r="Q16" i="5"/>
  <c r="Q15" i="5" s="1"/>
  <c r="R8" i="5"/>
  <c r="Q122" i="5"/>
  <c r="Q104" i="5"/>
  <c r="Q100" i="5"/>
  <c r="Q99" i="5"/>
  <c r="Q96" i="5"/>
  <c r="Q97" i="5"/>
  <c r="Q94" i="5"/>
  <c r="Q93" i="5" s="1"/>
  <c r="Q75" i="5" l="1"/>
  <c r="Q56" i="5"/>
  <c r="Q8" i="5"/>
  <c r="Q98" i="5"/>
  <c r="Q95" i="5"/>
  <c r="Q6" i="5"/>
  <c r="Q5" i="5"/>
  <c r="R3" i="5"/>
  <c r="Q115" i="5"/>
  <c r="Q117" i="5"/>
  <c r="Q118" i="5"/>
  <c r="Q113" i="5"/>
  <c r="S112" i="5"/>
  <c r="Q114" i="5"/>
  <c r="Q116" i="5"/>
  <c r="S122" i="5"/>
  <c r="R122" i="5"/>
  <c r="Q121" i="5"/>
  <c r="R119" i="5"/>
  <c r="Q132" i="5"/>
  <c r="Q131" i="5"/>
  <c r="S130" i="5"/>
  <c r="Q4" i="5" l="1"/>
  <c r="Q3" i="5" s="1"/>
  <c r="Q112" i="5"/>
  <c r="S133" i="5"/>
  <c r="R112" i="5"/>
  <c r="Q120" i="5"/>
  <c r="Q119" i="5" s="1"/>
  <c r="R130" i="5"/>
  <c r="Q130" i="5" s="1"/>
  <c r="Q133" i="5" l="1"/>
  <c r="R133" i="5"/>
</calcChain>
</file>

<file path=xl/sharedStrings.xml><?xml version="1.0" encoding="utf-8"?>
<sst xmlns="http://schemas.openxmlformats.org/spreadsheetml/2006/main" count="428" uniqueCount="248">
  <si>
    <t>ID</t>
  </si>
  <si>
    <t>Componente</t>
  </si>
  <si>
    <t>Produto</t>
  </si>
  <si>
    <t>Tipo</t>
  </si>
  <si>
    <t>Descrição</t>
  </si>
  <si>
    <t>Unidade de medida</t>
  </si>
  <si>
    <t>Unidades físicas</t>
  </si>
  <si>
    <t>BID (USD)</t>
  </si>
  <si>
    <t>Subproduto</t>
  </si>
  <si>
    <t>TOTAL</t>
  </si>
  <si>
    <t>Atividade</t>
  </si>
  <si>
    <t>CRONOGRAMA FÍSICO</t>
  </si>
  <si>
    <t>CRONOGRAMA FINANCEIRO</t>
  </si>
  <si>
    <t>1st 18 meses?</t>
  </si>
  <si>
    <t>TOTAL (USD)</t>
  </si>
  <si>
    <t>Tipo de aquisição</t>
  </si>
  <si>
    <t>Método de aquisição</t>
  </si>
  <si>
    <t>AQUISIÇÕES</t>
  </si>
  <si>
    <t>Y1</t>
  </si>
  <si>
    <t>Y2</t>
  </si>
  <si>
    <t>Y3</t>
  </si>
  <si>
    <t>Y4</t>
  </si>
  <si>
    <t>Y5</t>
  </si>
  <si>
    <t>Produto</t>
    <phoneticPr fontId="0" type="noConversion"/>
  </si>
  <si>
    <t>1.01.1</t>
    <phoneticPr fontId="0" type="noConversion"/>
  </si>
  <si>
    <t>1.01.2</t>
    <phoneticPr fontId="0" type="noConversion"/>
  </si>
  <si>
    <t>1.03.1</t>
    <phoneticPr fontId="0" type="noConversion"/>
  </si>
  <si>
    <t>1.03.1.1</t>
    <phoneticPr fontId="0" type="noConversion"/>
  </si>
  <si>
    <t>1.03.1.2</t>
  </si>
  <si>
    <t>1.03.1.3</t>
  </si>
  <si>
    <t>1.03.1.5</t>
  </si>
  <si>
    <t>1.03.2</t>
    <phoneticPr fontId="0" type="noConversion"/>
  </si>
  <si>
    <t>1.03.2.1</t>
    <phoneticPr fontId="0" type="noConversion"/>
  </si>
  <si>
    <t>1.03.2.2</t>
  </si>
  <si>
    <t>1.03.2.3</t>
  </si>
  <si>
    <t>1.04.1</t>
    <phoneticPr fontId="0" type="noConversion"/>
  </si>
  <si>
    <t>1.05.1</t>
    <phoneticPr fontId="0" type="noConversion"/>
  </si>
  <si>
    <t>1.06.1</t>
    <phoneticPr fontId="0" type="noConversion"/>
  </si>
  <si>
    <t>1.10.1</t>
    <phoneticPr fontId="0" type="noConversion"/>
  </si>
  <si>
    <t>Componente</t>
    <phoneticPr fontId="0" type="noConversion"/>
  </si>
  <si>
    <t>Componente</t>
    <phoneticPr fontId="0" type="noConversion"/>
  </si>
  <si>
    <t>1.10.</t>
  </si>
  <si>
    <t>2019
BID</t>
  </si>
  <si>
    <t>2020
BID</t>
  </si>
  <si>
    <t>2020
Local</t>
  </si>
  <si>
    <t>2021
BID</t>
  </si>
  <si>
    <t>2021
Local</t>
  </si>
  <si>
    <t>2022
BID</t>
  </si>
  <si>
    <t>2022
Local</t>
  </si>
  <si>
    <t>EMEF Lamarão</t>
  </si>
  <si>
    <t>Centro de Iniciação ao Esporte - Praça - Bugio</t>
  </si>
  <si>
    <t>Central de Triagem de Recicláveis construída e equipada</t>
  </si>
  <si>
    <t>Unidade Coordenadora - UGP</t>
  </si>
  <si>
    <t>Sistema de Gestão do Programa</t>
  </si>
  <si>
    <t>Supervisão de Obras/Gestão Ambiental</t>
  </si>
  <si>
    <t>Aquisição de Equipamentos para o Programa</t>
  </si>
  <si>
    <t>Avaliação e Monitoramento do Programa</t>
  </si>
  <si>
    <t xml:space="preserve">Auditoria </t>
  </si>
  <si>
    <t>Estudos e Projetos</t>
  </si>
  <si>
    <t>Desapropriações/indenizações</t>
  </si>
  <si>
    <t>Escolas Municipais de Ensino Fundamental - EMEF Santa Maria e 17 de março</t>
  </si>
  <si>
    <t>2019
(Local)</t>
  </si>
  <si>
    <t>2023
Local</t>
  </si>
  <si>
    <t>2024
BID</t>
  </si>
  <si>
    <t>2023
BID</t>
  </si>
  <si>
    <t>2024
Local</t>
  </si>
  <si>
    <t>Unidades habitacionais construida no Bairro Santa Maria</t>
  </si>
  <si>
    <t>Unidades Habitacionais construidas no Bairro Lamarão</t>
  </si>
  <si>
    <t>Quilometros de vias contruidos ou reabilitados</t>
  </si>
  <si>
    <t>Rede de Esgoto implantada</t>
  </si>
  <si>
    <t>Domicílios com serviços de esgotamento sanitário implantado ou melhorado.</t>
  </si>
  <si>
    <t>Unidades de Saúde Construídas.</t>
  </si>
  <si>
    <t>Centros de Referência de Serviços Sociais (CRAS/CREAS) construídos</t>
  </si>
  <si>
    <t>Unidades de Assistência Social construídas (Casa Lar e Casa de Idosos)</t>
  </si>
  <si>
    <t>Novos Estabelecimentos educativos que incluem Escolas Municipais de Ensino Fundamental (EMEF) em funcionamento</t>
  </si>
  <si>
    <t>Praças construídas no Bairro Santa Maria, 17 de março, Olaria e Bugio.</t>
  </si>
  <si>
    <t>Unidades Desportivas e áreas de lazer construídas no Bairro Santa Maria e 17 de março.</t>
  </si>
  <si>
    <t>Pavimentação de vias, drenagem e infraestrutura local</t>
  </si>
  <si>
    <t>Avenida Perimetral Trama 1 pavimentada</t>
  </si>
  <si>
    <t>Ponte sobre o Riacho Cabral construída na Avenida Perimetral</t>
  </si>
  <si>
    <t>Reassentamentos (Plano Executivo de Reassentamento Involuntário - (PERI)</t>
  </si>
  <si>
    <t>Parque Ecológico Poxim implementado</t>
  </si>
  <si>
    <t>Parque da Sementeira Reformado</t>
  </si>
  <si>
    <t>Estudos ambientais elaborados</t>
  </si>
  <si>
    <t>Ecopontos implantados</t>
  </si>
  <si>
    <t>Sistema de Informações para Monitoramento Ambiental operando.</t>
  </si>
  <si>
    <t>Plano de Trabalho Técnico Social (PTTS) - 17 Março / Santa Maria</t>
  </si>
  <si>
    <t>Implantação de 4 Unidades de Saúde (UPA, CAPS, Maternidade e UBS)</t>
  </si>
  <si>
    <t>Infraestrutura dos conjuntos Padre Pedro e Valadares</t>
  </si>
  <si>
    <t>Intervenções Complementares em Bairros Adjacentes</t>
  </si>
  <si>
    <t>Infraestrutura da Comunidade Pantanal</t>
  </si>
  <si>
    <t>Corredores Jardins - Pro Transporte</t>
  </si>
  <si>
    <t>1.03.2.4</t>
  </si>
  <si>
    <t>Infraestrutura Moema Mary Ruas M, G e H</t>
  </si>
  <si>
    <t>Infraestrutura Moema Mary Ruas A, B, C, D, E, e N</t>
  </si>
  <si>
    <t>1.03.2.5</t>
  </si>
  <si>
    <t>1.03.2.6</t>
  </si>
  <si>
    <t>Infraestrutura Jardim Bahia I e II</t>
  </si>
  <si>
    <t>1.03.2.8</t>
  </si>
  <si>
    <t>Infraestrutura da Avenida Euclides Figueiredo</t>
  </si>
  <si>
    <t>Infraestrutura de Vias Primárias - Beira Mar</t>
  </si>
  <si>
    <t>1.04.1.1</t>
  </si>
  <si>
    <t>1.04.1.2</t>
  </si>
  <si>
    <t>Infraestrutura do Bloco II - 17 de Março</t>
  </si>
  <si>
    <t>1.04.2</t>
  </si>
  <si>
    <t>1.04.2.1</t>
  </si>
  <si>
    <t>1.04.2.2</t>
  </si>
  <si>
    <t>1.04.2.4</t>
  </si>
  <si>
    <t>1.10.2</t>
  </si>
  <si>
    <t>Infraestrutura da invasão da Terra Dura, Senhor do Bomfim e Santa Maria</t>
  </si>
  <si>
    <t>Terraplanagem, pavimentação e drenagem - Japãozinho</t>
  </si>
  <si>
    <t>Infraestrutura do Loteamento Marivan</t>
  </si>
  <si>
    <t>1.05.1.1</t>
  </si>
  <si>
    <t>1.05.1.2</t>
  </si>
  <si>
    <t>1.05.2</t>
  </si>
  <si>
    <t>1.05.2.1</t>
  </si>
  <si>
    <t>1.05.2.2</t>
  </si>
  <si>
    <t>1.05.2.4</t>
  </si>
  <si>
    <t>1.11</t>
  </si>
  <si>
    <t>1.03.2.9</t>
  </si>
  <si>
    <t xml:space="preserve">EMEF Dom José Vicente Távora - Santo Antônio </t>
  </si>
  <si>
    <t>1.11.1</t>
  </si>
  <si>
    <t>Quadra de Futebol Society - Bairro Soledade</t>
  </si>
  <si>
    <t>1.11.2</t>
  </si>
  <si>
    <t>Reforma de Campo de Futebol - Bairro Japãozinho</t>
  </si>
  <si>
    <t>1.11.3</t>
  </si>
  <si>
    <t>Reforma e Modernização do Campo de Futebol Anchietão</t>
  </si>
  <si>
    <t>1.05.2.5</t>
  </si>
  <si>
    <t>1.04.2.5</t>
  </si>
  <si>
    <t>1.04.2.6</t>
  </si>
  <si>
    <t>1.03.2.10</t>
  </si>
  <si>
    <t>Infraestrutura Avenida Augusto Franco</t>
  </si>
  <si>
    <t>Infraestrutura Moema Mary Ruas E, F, G, D1, G1, E1, J, L, K e Drenagem da Rua H - 2ª etapa</t>
  </si>
  <si>
    <t>Infraestrutura Japãozinho - 2ª etapa</t>
  </si>
  <si>
    <t>1.04.2.7</t>
  </si>
  <si>
    <t>1.03.2.11</t>
  </si>
  <si>
    <t>1.05.2.6</t>
  </si>
  <si>
    <t>1.07.1</t>
  </si>
  <si>
    <t>1.07.2</t>
  </si>
  <si>
    <t>Infraestrutura do Loteamento Tia Caçula - Bairro Cidade Nova</t>
  </si>
  <si>
    <t>1.04.2.12</t>
  </si>
  <si>
    <t>1.04.2.13</t>
  </si>
  <si>
    <t>Infraestrutura e Urbanização do Loteamento Rosa do Sol - Soledade</t>
  </si>
  <si>
    <t>1.04.2.8</t>
  </si>
  <si>
    <t>Canal São Carlos</t>
  </si>
  <si>
    <t>1.04.2.9</t>
  </si>
  <si>
    <t>Infraestrutura dos Loteamentos Santa Catarina e Guarujá - Bairro Soledade</t>
  </si>
  <si>
    <t>1.04.2.10</t>
  </si>
  <si>
    <t>Infraestrutura do Loteamento Paraíso do Sul - Bairro Santa Maria</t>
  </si>
  <si>
    <t>Infraestrutura do Loteamento Joel Nascimento - Bairro Bugio</t>
  </si>
  <si>
    <t>1.04.2.11</t>
  </si>
  <si>
    <t>Recuperação da Pavimentação da Avenida Euclides Figueiredo</t>
  </si>
  <si>
    <t>Infraestrutura da Avenida 12 de Outubro e Rua A no Bairro 18 do Forte</t>
  </si>
  <si>
    <t>Infraestrutura do Loteamento Expansão Siqueira Campos, Bairro 18 do Forte</t>
  </si>
  <si>
    <t>Km</t>
  </si>
  <si>
    <t xml:space="preserve">UH </t>
  </si>
  <si>
    <t xml:space="preserve">Km </t>
  </si>
  <si>
    <t>Unidade</t>
  </si>
  <si>
    <t>Implantação de 11 praças</t>
  </si>
  <si>
    <t>Parque</t>
  </si>
  <si>
    <t>Centro</t>
  </si>
  <si>
    <t>Estudos</t>
  </si>
  <si>
    <t>Ecopontos</t>
  </si>
  <si>
    <t>Sistema</t>
  </si>
  <si>
    <t>Ponte</t>
  </si>
  <si>
    <t>488 / 486</t>
  </si>
  <si>
    <t>UH / UH mulheres</t>
  </si>
  <si>
    <t>x</t>
  </si>
  <si>
    <t>1.09.1</t>
  </si>
  <si>
    <t>1.09.2</t>
  </si>
  <si>
    <t>1.09.3</t>
  </si>
  <si>
    <t>1.08.1</t>
  </si>
  <si>
    <t>1.08.2</t>
  </si>
  <si>
    <t>Infraestrutura do Loteamento Expansão Siqueira Campos, no Bairro 18 do Forte</t>
  </si>
  <si>
    <t>Metas a serem alcançadas com os projetos</t>
  </si>
  <si>
    <t>Construção de 206 Unidades Habitacionais</t>
  </si>
  <si>
    <t>Implantação de uma Unidade de Assistência Social (Casa Lar)-Santa Maria</t>
  </si>
  <si>
    <t>Implantação de 2 Centro de Referência Assistência Social (CRAS-Bugio/Jardim Centenário/CREAS-Jabotiana Largo da Aparecida) - Lamarão, Bugio e Olaria</t>
  </si>
  <si>
    <t>Implantação de 2 Centro de Referência Assistência Social (CRAS/CREAS-Santa Maria) - Santa Maria e 17 de março</t>
  </si>
  <si>
    <t>Infraestrutura das Avenidas Caçula Barreto e Dr. Tarcísio Daniel no Bairro Farolândia</t>
  </si>
  <si>
    <t>Infraestrutura do Loteamento Petrópolis no Bairro Santo Antônio</t>
  </si>
  <si>
    <t>Infraestrutura em vias do Barroso no Bairro Farolândia</t>
  </si>
  <si>
    <t>Infraestrututa de ruas no Bairro Farolândia</t>
  </si>
  <si>
    <t>Serviços Complementares da Construção Canal Costa do Sol nos Bairros Aeroporto e Atalaia</t>
  </si>
  <si>
    <t>Complementação da Construção do Canal Beira Mar nos Bairros Aeroporto e Atalaia</t>
  </si>
  <si>
    <t>Infraestrutura de ruas no Bairro Atalaia</t>
  </si>
  <si>
    <t>Infraestrutura de ruas no Bairro Atalaia e Coroa do Meio</t>
  </si>
  <si>
    <t>Infraestrutura da Avenida Hermes Fontes</t>
  </si>
  <si>
    <t>Infraestrutura da Avenida Nestor Sampaio</t>
  </si>
  <si>
    <t>Construção do Novo Terminal do Mercado</t>
  </si>
  <si>
    <t>Reforma do Terminal de Integração Atalaia</t>
  </si>
  <si>
    <t>Reforma do Terminal de Integração DIA</t>
  </si>
  <si>
    <t>Infraestrutura da 2ª etapa Avenida Alexandre Alcino</t>
  </si>
  <si>
    <t>Infraestrutura da 2ª etapa Indara</t>
  </si>
  <si>
    <t>Infarestrutura da 2ª etapa Paraíso do Sul</t>
  </si>
  <si>
    <t>Infraestrutura do Jardim Nice</t>
  </si>
  <si>
    <t>Reforma Orla Bairro Industrial</t>
  </si>
  <si>
    <t>Construção do Centro de Controle Operacional</t>
  </si>
  <si>
    <t>Construção de Abrigos para usuários de Transporte Público</t>
  </si>
  <si>
    <t>Infraestrutura de vias do Centro e Bairro Santo Antônio</t>
  </si>
  <si>
    <t>1.03.1.4</t>
  </si>
  <si>
    <t>1.05.2.7</t>
  </si>
  <si>
    <t>1.03.2.12</t>
  </si>
  <si>
    <t>1.03.2.13</t>
  </si>
  <si>
    <t>1.03.2.14</t>
  </si>
  <si>
    <t>1.03.2.15</t>
  </si>
  <si>
    <t>1.03.2.16</t>
  </si>
  <si>
    <t>1.03.2.17</t>
  </si>
  <si>
    <t>1.03.2.18</t>
  </si>
  <si>
    <t>1.03.2.19</t>
  </si>
  <si>
    <t>1.03.2.20</t>
  </si>
  <si>
    <t>1.03.2.21</t>
  </si>
  <si>
    <t>1.03.2.22</t>
  </si>
  <si>
    <t>1.03.2.23</t>
  </si>
  <si>
    <t>1.03.2.24</t>
  </si>
  <si>
    <t>1.03.2.25</t>
  </si>
  <si>
    <t>1.03.2.26</t>
  </si>
  <si>
    <t>1.03.2.27</t>
  </si>
  <si>
    <t>1.03.2.28</t>
  </si>
  <si>
    <t>1.03.2.29</t>
  </si>
  <si>
    <t>1.03.2.30</t>
  </si>
  <si>
    <t>1.03.2.31</t>
  </si>
  <si>
    <t>1.03.2.32</t>
  </si>
  <si>
    <t>1.03.2.33</t>
  </si>
  <si>
    <t>1.03.2.34</t>
  </si>
  <si>
    <t>1.03.2.35</t>
  </si>
  <si>
    <t>1.03.2.36</t>
  </si>
  <si>
    <t>1.03.2.37</t>
  </si>
  <si>
    <t>1.03.2.38</t>
  </si>
  <si>
    <t>1.03.2.39</t>
  </si>
  <si>
    <t>1.03.2.40</t>
  </si>
  <si>
    <t>1.04.1.3</t>
  </si>
  <si>
    <t>1.04.2.3</t>
  </si>
  <si>
    <t>1.05.2.8</t>
  </si>
  <si>
    <t>1.05.2.9</t>
  </si>
  <si>
    <t>1.05.2.10</t>
  </si>
  <si>
    <t>1.05.2.11</t>
  </si>
  <si>
    <t>1.05.2.12</t>
  </si>
  <si>
    <t>Atualizado BID/UCP, em novembro 2020</t>
  </si>
  <si>
    <t>Dólar 5,00</t>
  </si>
  <si>
    <t>X</t>
  </si>
  <si>
    <t>Implantação de uma Unidade de Assistência Social (Centro DIA Idoso)-José Conrado de Araújo</t>
  </si>
  <si>
    <t>PMA (USD)</t>
  </si>
  <si>
    <t>INTEGRAÇÃO URBANA</t>
  </si>
  <si>
    <t xml:space="preserve">RECUPERAÇÃO AMBIENTAL </t>
  </si>
  <si>
    <t>INTERCONECTIVIDADE URBANA</t>
  </si>
  <si>
    <t>ADMINISTRAÇÃO, ESTUDOS E SUPERVISÃO</t>
  </si>
  <si>
    <t>COMPENSAÇÃO AMBIENTAL E DESAPROPRIAÇÃO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</si>
</sst>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_(\$* #,##0.00_);_(\$* \(#,##0.00\);_(\$* \-??_);_(@_)"/>
    <numFmt numFmtId="167" formatCode="#,##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0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2A65AC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FF00"/>
      <name val="Calibri"/>
      <family val="2"/>
    </font>
    <font>
      <b/>
      <sz val="10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4081D0"/>
        <bgColor indexed="64"/>
      </patternFill>
    </fill>
    <fill>
      <patternFill patternType="solid">
        <fgColor rgb="FFA9C6E9"/>
        <bgColor indexed="64"/>
      </patternFill>
    </fill>
    <fill>
      <patternFill patternType="solid">
        <fgColor rgb="FF2A65A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5F5F5"/>
        <bgColor indexed="64"/>
      </patternFill>
    </fill>
  </fills>
  <borders count="2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dashed">
        <color theme="1" tint="0.499984740745262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dashed">
        <color theme="1" tint="0.49998474074526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 tint="-0.499984740745262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dashed">
        <color theme="1" tint="0.49998474074526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7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 applyNumberFormat="0" applyFill="0" applyBorder="0" applyAlignment="0" applyProtection="0"/>
    <xf numFmtId="0" fontId="10" fillId="0" borderId="0">
      <alignment vertical="center"/>
    </xf>
    <xf numFmtId="165" fontId="10" fillId="0" borderId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16" fillId="10" borderId="0" applyNumberFormat="0" applyBorder="0" applyAlignment="0" applyProtection="0"/>
    <xf numFmtId="0" fontId="17" fillId="27" borderId="7" applyNumberFormat="0" applyAlignment="0" applyProtection="0"/>
    <xf numFmtId="0" fontId="18" fillId="28" borderId="8" applyNumberFormat="0" applyAlignment="0" applyProtection="0"/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4" borderId="7" applyNumberFormat="0" applyAlignment="0" applyProtection="0"/>
    <xf numFmtId="0" fontId="25" fillId="0" borderId="12" applyNumberFormat="0" applyFill="0" applyAlignment="0" applyProtection="0"/>
    <xf numFmtId="0" fontId="26" fillId="29" borderId="0" applyNumberFormat="0" applyBorder="0" applyAlignment="0" applyProtection="0"/>
    <xf numFmtId="0" fontId="9" fillId="30" borderId="13" applyNumberFormat="0" applyFont="0" applyAlignment="0" applyProtection="0"/>
    <xf numFmtId="0" fontId="27" fillId="27" borderId="14" applyNumberFormat="0" applyAlignment="0" applyProtection="0"/>
    <xf numFmtId="0" fontId="12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9" fontId="9" fillId="0" borderId="0" applyFill="0" applyBorder="0" applyAlignment="0" applyProtection="0"/>
    <xf numFmtId="166" fontId="9" fillId="0" borderId="0" applyFill="0" applyBorder="0" applyAlignment="0" applyProtection="0"/>
    <xf numFmtId="41" fontId="1" fillId="0" borderId="0" applyFont="0" applyFill="0" applyBorder="0" applyAlignment="0" applyProtection="0"/>
  </cellStyleXfs>
  <cellXfs count="176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Fill="1"/>
    <xf numFmtId="0" fontId="3" fillId="3" borderId="0" xfId="0" applyFont="1" applyFill="1" applyAlignment="1">
      <alignment horizontal="center"/>
    </xf>
    <xf numFmtId="0" fontId="8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3" fontId="7" fillId="5" borderId="5" xfId="0" applyNumberFormat="1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center" vertical="center" wrapText="1"/>
    </xf>
    <xf numFmtId="3" fontId="7" fillId="8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0" fontId="31" fillId="3" borderId="0" xfId="0" applyFont="1" applyFill="1"/>
    <xf numFmtId="0" fontId="0" fillId="31" borderId="6" xfId="0" applyFill="1" applyBorder="1" applyAlignment="1">
      <alignment horizontal="left" vertical="center" wrapText="1"/>
    </xf>
    <xf numFmtId="3" fontId="0" fillId="31" borderId="6" xfId="0" applyNumberFormat="1" applyFill="1" applyBorder="1" applyAlignment="1">
      <alignment horizontal="center" vertical="center" wrapText="1"/>
    </xf>
    <xf numFmtId="0" fontId="0" fillId="31" borderId="6" xfId="0" applyNumberFormat="1" applyFill="1" applyBorder="1" applyAlignment="1">
      <alignment horizontal="center" vertical="center" wrapText="1"/>
    </xf>
    <xf numFmtId="0" fontId="28" fillId="0" borderId="0" xfId="0" applyFont="1" applyFill="1"/>
    <xf numFmtId="0" fontId="28" fillId="3" borderId="0" xfId="0" applyFont="1" applyFill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2" fillId="0" borderId="0" xfId="0" applyFont="1" applyFill="1"/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/>
    <xf numFmtId="0" fontId="4" fillId="5" borderId="17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1" xfId="0" applyNumberFormat="1" applyFont="1" applyFill="1" applyBorder="1" applyAlignment="1">
      <alignment horizontal="left" vertic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8" borderId="4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3" fontId="34" fillId="31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35" fillId="32" borderId="16" xfId="0" applyNumberFormat="1" applyFont="1" applyFill="1" applyBorder="1" applyAlignment="1">
      <alignment horizontal="center" vertical="center" wrapText="1"/>
    </xf>
    <xf numFmtId="0" fontId="35" fillId="32" borderId="19" xfId="0" applyNumberFormat="1" applyFont="1" applyFill="1" applyBorder="1" applyAlignment="1">
      <alignment horizontal="center" vertical="center" wrapText="1"/>
    </xf>
    <xf numFmtId="4" fontId="36" fillId="6" borderId="1" xfId="0" applyNumberFormat="1" applyFont="1" applyFill="1" applyBorder="1" applyAlignment="1">
      <alignment horizontal="center" vertical="center" wrapText="1"/>
    </xf>
    <xf numFmtId="4" fontId="36" fillId="8" borderId="4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4" fillId="4" borderId="2" xfId="0" applyNumberFormat="1" applyFont="1" applyFill="1" applyBorder="1" applyAlignment="1">
      <alignment horizontal="center" vertical="center" wrapText="1"/>
    </xf>
    <xf numFmtId="3" fontId="14" fillId="4" borderId="6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/>
    <xf numFmtId="0" fontId="2" fillId="2" borderId="0" xfId="0" applyFont="1" applyFill="1"/>
    <xf numFmtId="4" fontId="2" fillId="2" borderId="0" xfId="0" applyNumberFormat="1" applyFont="1" applyFill="1" applyAlignment="1">
      <alignment horizontal="center"/>
    </xf>
    <xf numFmtId="4" fontId="5" fillId="2" borderId="2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3" borderId="0" xfId="0" applyFill="1" applyBorder="1"/>
    <xf numFmtId="4" fontId="5" fillId="0" borderId="0" xfId="0" applyNumberFormat="1" applyFont="1" applyFill="1" applyBorder="1" applyAlignment="1">
      <alignment horizontal="center" vertical="center" wrapText="1"/>
    </xf>
    <xf numFmtId="0" fontId="31" fillId="3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0" xfId="2" applyFont="1" applyFill="1" applyBorder="1" applyAlignment="1">
      <alignment horizontal="left" vertical="center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4" fontId="5" fillId="7" borderId="22" xfId="0" applyNumberFormat="1" applyFont="1" applyFill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4" fontId="2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4" fontId="38" fillId="8" borderId="23" xfId="0" applyNumberFormat="1" applyFont="1" applyFill="1" applyBorder="1" applyAlignment="1">
      <alignment vertical="center" wrapText="1"/>
    </xf>
    <xf numFmtId="4" fontId="37" fillId="8" borderId="0" xfId="0" applyNumberFormat="1" applyFont="1" applyFill="1" applyBorder="1" applyAlignment="1">
      <alignment vertical="center" wrapText="1"/>
    </xf>
    <xf numFmtId="4" fontId="2" fillId="33" borderId="0" xfId="0" applyNumberFormat="1" applyFont="1" applyFill="1" applyBorder="1" applyAlignment="1">
      <alignment vertical="center" wrapText="1"/>
    </xf>
    <xf numFmtId="4" fontId="39" fillId="33" borderId="0" xfId="0" applyNumberFormat="1" applyFont="1" applyFill="1"/>
    <xf numFmtId="4" fontId="5" fillId="33" borderId="0" xfId="0" applyNumberFormat="1" applyFont="1" applyFill="1" applyBorder="1" applyAlignment="1">
      <alignment vertical="center" wrapText="1"/>
    </xf>
    <xf numFmtId="4" fontId="39" fillId="33" borderId="0" xfId="0" applyNumberFormat="1" applyFont="1" applyFill="1" applyAlignment="1">
      <alignment vertical="center"/>
    </xf>
    <xf numFmtId="4" fontId="39" fillId="33" borderId="0" xfId="0" applyNumberFormat="1" applyFont="1" applyFill="1" applyAlignment="1">
      <alignment horizontal="center" vertical="center"/>
    </xf>
    <xf numFmtId="4" fontId="36" fillId="7" borderId="1" xfId="0" applyNumberFormat="1" applyFont="1" applyFill="1" applyBorder="1" applyAlignment="1">
      <alignment horizontal="center" vertical="center" wrapText="1"/>
    </xf>
    <xf numFmtId="4" fontId="37" fillId="7" borderId="1" xfId="0" applyNumberFormat="1" applyFont="1" applyFill="1" applyBorder="1" applyAlignment="1">
      <alignment horizontal="center" vertical="center" wrapText="1"/>
    </xf>
    <xf numFmtId="4" fontId="37" fillId="7" borderId="2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4" fillId="3" borderId="0" xfId="0" applyNumberFormat="1" applyFont="1" applyFill="1" applyBorder="1" applyAlignment="1">
      <alignment horizontal="center" vertical="center" wrapText="1"/>
    </xf>
    <xf numFmtId="3" fontId="41" fillId="2" borderId="1" xfId="0" applyNumberFormat="1" applyFont="1" applyFill="1" applyBorder="1" applyAlignment="1">
      <alignment horizontal="center" vertical="center" wrapText="1"/>
    </xf>
    <xf numFmtId="3" fontId="42" fillId="7" borderId="1" xfId="0" applyNumberFormat="1" applyFont="1" applyFill="1" applyBorder="1" applyAlignment="1">
      <alignment horizontal="center" vertical="center" wrapText="1"/>
    </xf>
    <xf numFmtId="3" fontId="41" fillId="4" borderId="1" xfId="0" applyNumberFormat="1" applyFont="1" applyFill="1" applyBorder="1" applyAlignment="1">
      <alignment horizontal="center" vertical="center" wrapText="1"/>
    </xf>
    <xf numFmtId="4" fontId="41" fillId="2" borderId="1" xfId="0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4" fontId="41" fillId="2" borderId="6" xfId="0" applyNumberFormat="1" applyFont="1" applyFill="1" applyBorder="1" applyAlignment="1">
      <alignment horizontal="center" vertical="center" wrapText="1"/>
    </xf>
    <xf numFmtId="167" fontId="42" fillId="7" borderId="1" xfId="0" applyNumberFormat="1" applyFont="1" applyFill="1" applyBorder="1" applyAlignment="1">
      <alignment horizontal="center" vertical="center" wrapText="1"/>
    </xf>
    <xf numFmtId="3" fontId="42" fillId="4" borderId="6" xfId="0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/>
    </xf>
    <xf numFmtId="2" fontId="40" fillId="2" borderId="0" xfId="0" applyNumberFormat="1" applyFont="1" applyFill="1" applyAlignment="1">
      <alignment horizontal="center" vertical="center"/>
    </xf>
    <xf numFmtId="0" fontId="3" fillId="34" borderId="0" xfId="0" applyFont="1" applyFill="1" applyBorder="1" applyAlignment="1">
      <alignment horizontal="center" vertical="center" wrapText="1"/>
    </xf>
    <xf numFmtId="3" fontId="3" fillId="34" borderId="0" xfId="0" applyNumberFormat="1" applyFont="1" applyFill="1" applyBorder="1" applyAlignment="1">
      <alignment horizontal="center" vertical="center" wrapText="1"/>
    </xf>
    <xf numFmtId="3" fontId="41" fillId="2" borderId="1" xfId="0" applyNumberFormat="1" applyFont="1" applyFill="1" applyBorder="1" applyAlignment="1">
      <alignment horizontal="center" wrapText="1"/>
    </xf>
    <xf numFmtId="3" fontId="41" fillId="2" borderId="6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3" fontId="41" fillId="4" borderId="6" xfId="0" applyNumberFormat="1" applyFont="1" applyFill="1" applyBorder="1" applyAlignment="1">
      <alignment horizontal="center" vertical="center" wrapText="1"/>
    </xf>
    <xf numFmtId="0" fontId="3" fillId="34" borderId="0" xfId="0" applyFont="1" applyFill="1" applyBorder="1" applyAlignment="1">
      <alignment horizontal="center" wrapText="1"/>
    </xf>
    <xf numFmtId="3" fontId="14" fillId="34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5" fillId="2" borderId="6" xfId="0" applyNumberFormat="1" applyFont="1" applyFill="1" applyBorder="1" applyAlignment="1">
      <alignment horizontal="center" vertical="center" wrapText="1"/>
    </xf>
    <xf numFmtId="4" fontId="43" fillId="2" borderId="21" xfId="0" applyNumberFormat="1" applyFont="1" applyFill="1" applyBorder="1" applyAlignment="1">
      <alignment horizontal="center" vertical="center" wrapText="1"/>
    </xf>
    <xf numFmtId="4" fontId="0" fillId="35" borderId="6" xfId="0" applyNumberFormat="1" applyFill="1" applyBorder="1" applyAlignment="1">
      <alignment horizontal="center" vertical="center" wrapText="1"/>
    </xf>
    <xf numFmtId="4" fontId="33" fillId="3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4" fillId="31" borderId="3" xfId="0" applyNumberFormat="1" applyFont="1" applyFill="1" applyBorder="1" applyAlignment="1">
      <alignment horizontal="left" vertical="top" wrapText="1"/>
    </xf>
    <xf numFmtId="3" fontId="34" fillId="31" borderId="20" xfId="0" applyNumberFormat="1" applyFont="1" applyFill="1" applyBorder="1" applyAlignment="1">
      <alignment horizontal="left" vertical="top" wrapText="1"/>
    </xf>
    <xf numFmtId="3" fontId="34" fillId="31" borderId="2" xfId="0" applyNumberFormat="1" applyFont="1" applyFill="1" applyBorder="1" applyAlignment="1">
      <alignment horizontal="left" vertical="top" wrapText="1"/>
    </xf>
    <xf numFmtId="3" fontId="0" fillId="31" borderId="23" xfId="0" applyNumberFormat="1" applyFill="1" applyBorder="1" applyAlignment="1">
      <alignment horizontal="center" vertical="center" wrapText="1"/>
    </xf>
    <xf numFmtId="3" fontId="0" fillId="31" borderId="0" xfId="0" applyNumberFormat="1" applyFill="1" applyBorder="1" applyAlignment="1">
      <alignment horizontal="center" vertical="center" wrapText="1"/>
    </xf>
    <xf numFmtId="3" fontId="0" fillId="31" borderId="24" xfId="0" applyNumberFormat="1" applyFill="1" applyBorder="1" applyAlignment="1">
      <alignment horizontal="center" vertical="center" wrapText="1"/>
    </xf>
  </cellXfs>
  <cellStyles count="73">
    <cellStyle name="20% - Accent1 2" xfId="27" xr:uid="{00000000-0005-0000-0000-000000000000}"/>
    <cellStyle name="20% - Accent2 2" xfId="28" xr:uid="{00000000-0005-0000-0000-000001000000}"/>
    <cellStyle name="20% - Accent3 2" xfId="29" xr:uid="{00000000-0005-0000-0000-000002000000}"/>
    <cellStyle name="20% - Accent4 2" xfId="30" xr:uid="{00000000-0005-0000-0000-000003000000}"/>
    <cellStyle name="20% - Accent5 2" xfId="31" xr:uid="{00000000-0005-0000-0000-000004000000}"/>
    <cellStyle name="20% - Accent6 2" xfId="32" xr:uid="{00000000-0005-0000-0000-000005000000}"/>
    <cellStyle name="40% - Accent1 2" xfId="33" xr:uid="{00000000-0005-0000-0000-000006000000}"/>
    <cellStyle name="40% - Accent2 2" xfId="34" xr:uid="{00000000-0005-0000-0000-000007000000}"/>
    <cellStyle name="40% - Accent3 2" xfId="35" xr:uid="{00000000-0005-0000-0000-000008000000}"/>
    <cellStyle name="40% - Accent4 2" xfId="36" xr:uid="{00000000-0005-0000-0000-000009000000}"/>
    <cellStyle name="40% - Accent5 2" xfId="37" xr:uid="{00000000-0005-0000-0000-00000A000000}"/>
    <cellStyle name="40% - Accent6 2" xfId="38" xr:uid="{00000000-0005-0000-0000-00000B000000}"/>
    <cellStyle name="60% - Accent1 2" xfId="39" xr:uid="{00000000-0005-0000-0000-00000C000000}"/>
    <cellStyle name="60% - Accent2 2" xfId="40" xr:uid="{00000000-0005-0000-0000-00000D000000}"/>
    <cellStyle name="60% - Accent3 2" xfId="41" xr:uid="{00000000-0005-0000-0000-00000E000000}"/>
    <cellStyle name="60% - Accent4 2" xfId="42" xr:uid="{00000000-0005-0000-0000-00000F000000}"/>
    <cellStyle name="60% - Accent5 2" xfId="43" xr:uid="{00000000-0005-0000-0000-000010000000}"/>
    <cellStyle name="60% - Accent6 2" xfId="44" xr:uid="{00000000-0005-0000-0000-000011000000}"/>
    <cellStyle name="Accent1 2" xfId="45" xr:uid="{00000000-0005-0000-0000-000012000000}"/>
    <cellStyle name="Accent2 2" xfId="46" xr:uid="{00000000-0005-0000-0000-000013000000}"/>
    <cellStyle name="Accent3 2" xfId="47" xr:uid="{00000000-0005-0000-0000-000014000000}"/>
    <cellStyle name="Accent4 2" xfId="48" xr:uid="{00000000-0005-0000-0000-000015000000}"/>
    <cellStyle name="Accent5 2" xfId="49" xr:uid="{00000000-0005-0000-0000-000016000000}"/>
    <cellStyle name="Accent6 2" xfId="50" xr:uid="{00000000-0005-0000-0000-000017000000}"/>
    <cellStyle name="Bad 2" xfId="51" xr:uid="{00000000-0005-0000-0000-000018000000}"/>
    <cellStyle name="Calculation 2" xfId="52" xr:uid="{00000000-0005-0000-0000-000019000000}"/>
    <cellStyle name="Check Cell 2" xfId="53" xr:uid="{00000000-0005-0000-0000-00001A000000}"/>
    <cellStyle name="Comma [0] 2" xfId="72" xr:uid="{00000000-0005-0000-0000-00001B000000}"/>
    <cellStyle name="Comma 2" xfId="2" xr:uid="{00000000-0005-0000-0000-00001C000000}"/>
    <cellStyle name="Comma 3" xfId="69" xr:uid="{00000000-0005-0000-0000-00001D000000}"/>
    <cellStyle name="Currency 2" xfId="1" xr:uid="{00000000-0005-0000-0000-00001E000000}"/>
    <cellStyle name="Currency 3" xfId="7" xr:uid="{00000000-0005-0000-0000-00001F000000}"/>
    <cellStyle name="Explanatory Text 2" xfId="54" xr:uid="{00000000-0005-0000-0000-000020000000}"/>
    <cellStyle name="Good 2" xfId="55" xr:uid="{00000000-0005-0000-0000-000021000000}"/>
    <cellStyle name="Heading 1 2" xfId="56" xr:uid="{00000000-0005-0000-0000-000022000000}"/>
    <cellStyle name="Heading 2 2" xfId="57" xr:uid="{00000000-0005-0000-0000-000023000000}"/>
    <cellStyle name="Heading 3 2" xfId="58" xr:uid="{00000000-0005-0000-0000-000024000000}"/>
    <cellStyle name="Heading 4 2" xfId="59" xr:uid="{00000000-0005-0000-0000-000025000000}"/>
    <cellStyle name="Input 2" xfId="60" xr:uid="{00000000-0005-0000-0000-000026000000}"/>
    <cellStyle name="Linked Cell 2" xfId="61" xr:uid="{00000000-0005-0000-0000-000027000000}"/>
    <cellStyle name="Millares 2" xfId="68" xr:uid="{00000000-0005-0000-0000-000028000000}"/>
    <cellStyle name="Moneda 2" xfId="71" xr:uid="{00000000-0005-0000-0000-000029000000}"/>
    <cellStyle name="Neutral 2" xfId="62" xr:uid="{00000000-0005-0000-0000-00002A000000}"/>
    <cellStyle name="Normal" xfId="0" builtinId="0"/>
    <cellStyle name="Normal 2" xfId="4" xr:uid="{00000000-0005-0000-0000-00002C000000}"/>
    <cellStyle name="Normal 2 2" xfId="9" xr:uid="{00000000-0005-0000-0000-00002D000000}"/>
    <cellStyle name="Normal 2 2 2" xfId="25" xr:uid="{00000000-0005-0000-0000-00002E000000}"/>
    <cellStyle name="Normal 2 3" xfId="24" xr:uid="{00000000-0005-0000-0000-00002F000000}"/>
    <cellStyle name="Normal 3" xfId="10" xr:uid="{00000000-0005-0000-0000-000030000000}"/>
    <cellStyle name="Normal 3 2" xfId="11" xr:uid="{00000000-0005-0000-0000-000031000000}"/>
    <cellStyle name="Normal 3 3" xfId="12" xr:uid="{00000000-0005-0000-0000-000032000000}"/>
    <cellStyle name="Normal 3 4" xfId="26" xr:uid="{00000000-0005-0000-0000-000033000000}"/>
    <cellStyle name="Normal 4" xfId="13" xr:uid="{00000000-0005-0000-0000-000034000000}"/>
    <cellStyle name="Normal 4 2" xfId="14" xr:uid="{00000000-0005-0000-0000-000035000000}"/>
    <cellStyle name="Normal 4 3" xfId="15" xr:uid="{00000000-0005-0000-0000-000036000000}"/>
    <cellStyle name="Normal 5" xfId="16" xr:uid="{00000000-0005-0000-0000-000037000000}"/>
    <cellStyle name="Normal 5 2" xfId="17" xr:uid="{00000000-0005-0000-0000-000038000000}"/>
    <cellStyle name="Normal 5 3" xfId="18" xr:uid="{00000000-0005-0000-0000-000039000000}"/>
    <cellStyle name="Normal 6" xfId="19" xr:uid="{00000000-0005-0000-0000-00003A000000}"/>
    <cellStyle name="Normal 7" xfId="20" xr:uid="{00000000-0005-0000-0000-00003B000000}"/>
    <cellStyle name="Normal 8" xfId="22" xr:uid="{00000000-0005-0000-0000-00003C000000}"/>
    <cellStyle name="Normal 9" xfId="3" xr:uid="{00000000-0005-0000-0000-00003D000000}"/>
    <cellStyle name="Note 2" xfId="63" xr:uid="{00000000-0005-0000-0000-00003E000000}"/>
    <cellStyle name="Output 2" xfId="64" xr:uid="{00000000-0005-0000-0000-00003F000000}"/>
    <cellStyle name="Percent 2" xfId="6" xr:uid="{00000000-0005-0000-0000-000040000000}"/>
    <cellStyle name="Porcentagem 2" xfId="5" xr:uid="{00000000-0005-0000-0000-000042000000}"/>
    <cellStyle name="Porcentual 2" xfId="70" xr:uid="{00000000-0005-0000-0000-000043000000}"/>
    <cellStyle name="Separador de milhares 2" xfId="8" xr:uid="{00000000-0005-0000-0000-000044000000}"/>
    <cellStyle name="Title 2" xfId="65" xr:uid="{00000000-0005-0000-0000-000045000000}"/>
    <cellStyle name="Título 5" xfId="21" xr:uid="{00000000-0005-0000-0000-000046000000}"/>
    <cellStyle name="Total 2" xfId="66" xr:uid="{00000000-0005-0000-0000-000047000000}"/>
    <cellStyle name="Vírgula 2" xfId="23" xr:uid="{00000000-0005-0000-0000-000048000000}"/>
    <cellStyle name="Warning Text 2" xfId="67" xr:uid="{00000000-0005-0000-0000-000049000000}"/>
  </cellStyles>
  <dxfs count="0"/>
  <tableStyles count="0" defaultTableStyle="TableStyleMedium2"/>
  <colors>
    <mruColors>
      <color rgb="FFFF6600"/>
      <color rgb="FFF5F5F5"/>
      <color rgb="FF2A65AC"/>
      <color rgb="FF2F70BF"/>
      <color rgb="FF4081D0"/>
      <color rgb="FFA9C6E9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DATA.IDB/My%20Documents/Work%20in%20Progress/Brazil%20General/Models%20-%20Bank%20Templates/Planning_tools_SG_supervision_v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P"/>
      <sheetName val="Procurement Plan (By Component)"/>
      <sheetName val="Procurement Plan (By proctype)"/>
      <sheetName val="Financial plan (Disbursements)"/>
      <sheetName val="Sheet2"/>
      <sheetName val="Sheet1"/>
    </sheetNames>
    <sheetDataSet>
      <sheetData sheetId="0"/>
      <sheetData sheetId="1" refreshError="1"/>
      <sheetData sheetId="2" refreshError="1"/>
      <sheetData sheetId="3">
        <row r="7">
          <cell r="AX7" t="str">
            <v>Programmed</v>
          </cell>
        </row>
        <row r="8">
          <cell r="AX8" t="str">
            <v>Signed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69"/>
  <sheetViews>
    <sheetView showGridLines="0" tabSelected="1" zoomScale="110" zoomScaleNormal="110" zoomScalePageLayoutView="70" workbookViewId="0">
      <pane xSplit="3" ySplit="2" topLeftCell="D123" activePane="bottomRight" state="frozen"/>
      <selection pane="topRight" activeCell="D1" sqref="D1"/>
      <selection pane="bottomLeft" activeCell="A3" sqref="A3"/>
      <selection pane="bottomRight" activeCell="C126" sqref="C126"/>
    </sheetView>
  </sheetViews>
  <sheetFormatPr defaultColWidth="9.140625" defaultRowHeight="12.75" x14ac:dyDescent="0.2"/>
  <cols>
    <col min="1" max="1" width="8.85546875" style="1" customWidth="1"/>
    <col min="2" max="2" width="11.42578125" style="1" customWidth="1"/>
    <col min="3" max="3" width="43.42578125" style="1" customWidth="1"/>
    <col min="4" max="4" width="14.85546875" style="2" hidden="1" customWidth="1"/>
    <col min="5" max="5" width="14.140625" style="1" hidden="1" customWidth="1"/>
    <col min="6" max="6" width="19.140625" style="3" hidden="1" customWidth="1"/>
    <col min="7" max="7" width="8.85546875" style="1" hidden="1" customWidth="1"/>
    <col min="8" max="8" width="11.85546875" style="1" hidden="1" customWidth="1"/>
    <col min="9" max="9" width="14.85546875" style="1" hidden="1" customWidth="1"/>
    <col min="10" max="10" width="2.42578125" style="3" hidden="1" customWidth="1"/>
    <col min="11" max="15" width="8.85546875" style="1" hidden="1" customWidth="1"/>
    <col min="16" max="16" width="1.28515625" style="3" customWidth="1"/>
    <col min="17" max="17" width="22.5703125" style="12" customWidth="1"/>
    <col min="18" max="18" width="18.140625" style="12" customWidth="1"/>
    <col min="19" max="19" width="17" style="12" customWidth="1"/>
    <col min="20" max="20" width="2.42578125" style="3" customWidth="1"/>
    <col min="21" max="22" width="12.7109375" style="4" customWidth="1"/>
    <col min="23" max="23" width="13.85546875" style="4" customWidth="1"/>
    <col min="24" max="24" width="17" style="4" bestFit="1" customWidth="1"/>
    <col min="25" max="25" width="16.28515625" style="4" bestFit="1" customWidth="1"/>
    <col min="26" max="26" width="17.5703125" style="3" bestFit="1" customWidth="1"/>
    <col min="27" max="27" width="17.28515625" style="1" bestFit="1" customWidth="1"/>
    <col min="28" max="28" width="12.7109375" style="12" customWidth="1"/>
    <col min="29" max="29" width="17.28515625" style="12" bestFit="1" customWidth="1"/>
    <col min="30" max="30" width="12.7109375" style="12" customWidth="1"/>
    <col min="31" max="31" width="12.7109375" style="32" customWidth="1"/>
    <col min="32" max="32" width="12.7109375" style="1" customWidth="1"/>
    <col min="33" max="33" width="14.42578125" style="3" bestFit="1" customWidth="1"/>
    <col min="34" max="34" width="13.7109375" style="1" bestFit="1" customWidth="1"/>
    <col min="35" max="35" width="9.140625" style="1"/>
    <col min="36" max="36" width="13.5703125" style="1" bestFit="1" customWidth="1"/>
    <col min="37" max="37" width="9.140625" style="1"/>
    <col min="38" max="38" width="13.5703125" style="1" bestFit="1" customWidth="1"/>
    <col min="39" max="40" width="9.140625" style="1"/>
    <col min="41" max="41" width="10.140625" style="1" bestFit="1" customWidth="1"/>
    <col min="42" max="16384" width="9.140625" style="1"/>
  </cols>
  <sheetData>
    <row r="1" spans="1:52" s="34" customFormat="1" ht="24.75" customHeight="1" x14ac:dyDescent="0.25">
      <c r="A1" s="168" t="s">
        <v>239</v>
      </c>
      <c r="B1" s="169"/>
      <c r="C1" s="169"/>
      <c r="D1" s="24"/>
      <c r="E1" s="24"/>
      <c r="F1" s="24"/>
      <c r="G1" s="36" t="s">
        <v>17</v>
      </c>
      <c r="H1" s="24"/>
      <c r="I1" s="24"/>
      <c r="J1" s="24"/>
      <c r="K1" s="36" t="s">
        <v>11</v>
      </c>
      <c r="L1" s="24"/>
      <c r="M1" s="24"/>
      <c r="N1" s="24"/>
      <c r="O1" s="24"/>
      <c r="Q1" s="51"/>
      <c r="R1" s="51"/>
      <c r="S1" s="51"/>
      <c r="T1" s="36"/>
      <c r="U1" s="36" t="s">
        <v>12</v>
      </c>
      <c r="V1" s="2"/>
      <c r="W1" s="167"/>
      <c r="X1" s="167"/>
      <c r="Y1" s="24"/>
      <c r="Z1" s="2"/>
      <c r="AA1" s="2"/>
      <c r="AB1" s="2"/>
      <c r="AC1" s="2"/>
      <c r="AD1" s="2"/>
      <c r="AE1" s="2"/>
      <c r="AF1" s="2"/>
      <c r="AG1" s="36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</row>
    <row r="2" spans="1:52" s="8" customFormat="1" ht="38.25" x14ac:dyDescent="0.2">
      <c r="A2" s="19" t="s">
        <v>0</v>
      </c>
      <c r="B2" s="19" t="s">
        <v>3</v>
      </c>
      <c r="C2" s="20" t="s">
        <v>4</v>
      </c>
      <c r="D2" s="19" t="s">
        <v>5</v>
      </c>
      <c r="E2" s="19" t="s">
        <v>6</v>
      </c>
      <c r="F2" s="150" t="s">
        <v>174</v>
      </c>
      <c r="G2" s="19" t="s">
        <v>13</v>
      </c>
      <c r="H2" s="19" t="s">
        <v>15</v>
      </c>
      <c r="I2" s="19" t="s">
        <v>16</v>
      </c>
      <c r="J2" s="23"/>
      <c r="K2" s="19" t="s">
        <v>18</v>
      </c>
      <c r="L2" s="19" t="s">
        <v>19</v>
      </c>
      <c r="M2" s="19" t="s">
        <v>20</v>
      </c>
      <c r="N2" s="19" t="s">
        <v>21</v>
      </c>
      <c r="O2" s="19" t="s">
        <v>22</v>
      </c>
      <c r="P2" s="23"/>
      <c r="Q2" s="21" t="s">
        <v>14</v>
      </c>
      <c r="R2" s="21" t="s">
        <v>7</v>
      </c>
      <c r="S2" s="21" t="s">
        <v>242</v>
      </c>
      <c r="T2" s="23"/>
      <c r="U2" s="22" t="s">
        <v>42</v>
      </c>
      <c r="V2" s="71" t="s">
        <v>61</v>
      </c>
      <c r="W2" s="53" t="s">
        <v>43</v>
      </c>
      <c r="X2" s="72" t="s">
        <v>44</v>
      </c>
      <c r="Y2" s="53" t="s">
        <v>45</v>
      </c>
      <c r="Z2" s="71" t="s">
        <v>46</v>
      </c>
      <c r="AA2" s="22" t="s">
        <v>47</v>
      </c>
      <c r="AB2" s="72" t="s">
        <v>48</v>
      </c>
      <c r="AC2" s="22" t="s">
        <v>64</v>
      </c>
      <c r="AD2" s="72" t="s">
        <v>62</v>
      </c>
      <c r="AE2" s="22" t="s">
        <v>63</v>
      </c>
      <c r="AF2" s="72" t="s">
        <v>65</v>
      </c>
      <c r="AG2" s="23"/>
    </row>
    <row r="3" spans="1:52" s="38" customFormat="1" ht="15" x14ac:dyDescent="0.25">
      <c r="A3" s="157">
        <v>1</v>
      </c>
      <c r="B3" s="9" t="s">
        <v>1</v>
      </c>
      <c r="C3" s="9" t="s">
        <v>243</v>
      </c>
      <c r="D3" s="10" t="s">
        <v>155</v>
      </c>
      <c r="E3" s="11"/>
      <c r="F3" s="24"/>
      <c r="G3" s="11"/>
      <c r="H3" s="11"/>
      <c r="I3" s="11"/>
      <c r="J3" s="24"/>
      <c r="K3" s="11"/>
      <c r="L3" s="11"/>
      <c r="M3" s="11"/>
      <c r="N3" s="11"/>
      <c r="O3" s="11"/>
      <c r="P3" s="24"/>
      <c r="Q3" s="62">
        <f>Q4+Q7+Q8+Q56+Q75+Q93+Q95+Q98+Q101+Q105+Q107</f>
        <v>94019000</v>
      </c>
      <c r="R3" s="62">
        <f>R4+R7+R8+R56+R75+R93+R95+R98+R101+R105+R107</f>
        <v>20935000</v>
      </c>
      <c r="S3" s="62">
        <f>S4+S7+S8+S56+S75+S93+S95+S98+S101+S105+S107</f>
        <v>73084000</v>
      </c>
      <c r="T3" s="24"/>
      <c r="U3" s="62">
        <f t="shared" ref="U3:AF3" si="0">U4+U7+U8+U56+U75+U93+U95+U98+U101+U105+U107</f>
        <v>0</v>
      </c>
      <c r="V3" s="73">
        <f t="shared" si="0"/>
        <v>0</v>
      </c>
      <c r="W3" s="62">
        <f t="shared" si="0"/>
        <v>50000</v>
      </c>
      <c r="X3" s="73">
        <f t="shared" si="0"/>
        <v>0</v>
      </c>
      <c r="Y3" s="62">
        <f t="shared" si="0"/>
        <v>2270682.5</v>
      </c>
      <c r="Z3" s="73">
        <f t="shared" si="0"/>
        <v>61798704.619999997</v>
      </c>
      <c r="AA3" s="62">
        <f t="shared" si="0"/>
        <v>11345740.699999999</v>
      </c>
      <c r="AB3" s="73">
        <f t="shared" si="0"/>
        <v>3530735.4299999997</v>
      </c>
      <c r="AC3" s="62">
        <f t="shared" si="0"/>
        <v>7068576.7999999998</v>
      </c>
      <c r="AD3" s="73">
        <f t="shared" si="0"/>
        <v>5122724.5199999996</v>
      </c>
      <c r="AE3" s="62">
        <f t="shared" si="0"/>
        <v>200000</v>
      </c>
      <c r="AF3" s="73">
        <f t="shared" si="0"/>
        <v>2737635.4299999997</v>
      </c>
      <c r="AG3" s="121">
        <f>SUM(U3+W3+Y3+AA3+AC3+AE3)</f>
        <v>20935000</v>
      </c>
      <c r="AH3" s="122">
        <f>SUM(V3+X3+Z3+AB3+AD3+AF3)</f>
        <v>73189800</v>
      </c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</row>
    <row r="4" spans="1:52" s="38" customFormat="1" ht="25.5" x14ac:dyDescent="0.25">
      <c r="A4" s="158">
        <v>1.01</v>
      </c>
      <c r="B4" s="54" t="s">
        <v>23</v>
      </c>
      <c r="C4" s="55" t="s">
        <v>66</v>
      </c>
      <c r="D4" s="56"/>
      <c r="E4" s="57">
        <v>206</v>
      </c>
      <c r="F4" s="144">
        <v>206</v>
      </c>
      <c r="G4" s="57"/>
      <c r="H4" s="57"/>
      <c r="I4" s="57"/>
      <c r="J4" s="58"/>
      <c r="K4" s="57"/>
      <c r="L4" s="57" t="s">
        <v>167</v>
      </c>
      <c r="M4" s="57"/>
      <c r="N4" s="57"/>
      <c r="O4" s="57"/>
      <c r="P4" s="58"/>
      <c r="Q4" s="63">
        <f>SUM(Q5:Q6)</f>
        <v>4333146.8899999997</v>
      </c>
      <c r="R4" s="63">
        <f>SUM(R5:R6)</f>
        <v>367647</v>
      </c>
      <c r="S4" s="63">
        <f>SUM(S5:S6)</f>
        <v>3965499.8899999997</v>
      </c>
      <c r="T4" s="24"/>
      <c r="U4" s="64">
        <f t="shared" ref="U4:AF4" si="1">SUM(U5:U6)</f>
        <v>0</v>
      </c>
      <c r="V4" s="127">
        <f t="shared" si="1"/>
        <v>0</v>
      </c>
      <c r="W4" s="64">
        <f t="shared" si="1"/>
        <v>50000</v>
      </c>
      <c r="X4" s="127">
        <f t="shared" si="1"/>
        <v>0</v>
      </c>
      <c r="Y4" s="64">
        <f t="shared" si="1"/>
        <v>110682.5</v>
      </c>
      <c r="Z4" s="127">
        <f t="shared" si="1"/>
        <v>0</v>
      </c>
      <c r="AA4" s="64">
        <f t="shared" si="1"/>
        <v>206964.5</v>
      </c>
      <c r="AB4" s="127">
        <f t="shared" si="1"/>
        <v>1586199.96</v>
      </c>
      <c r="AC4" s="64">
        <f t="shared" si="1"/>
        <v>0</v>
      </c>
      <c r="AD4" s="127">
        <f t="shared" si="1"/>
        <v>1586199.96</v>
      </c>
      <c r="AE4" s="64">
        <f t="shared" si="1"/>
        <v>0</v>
      </c>
      <c r="AF4" s="127">
        <f t="shared" si="1"/>
        <v>793099.97</v>
      </c>
      <c r="AG4" s="24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</row>
    <row r="5" spans="1:52" s="38" customFormat="1" ht="25.5" x14ac:dyDescent="0.25">
      <c r="A5" s="159" t="s">
        <v>24</v>
      </c>
      <c r="B5" s="28" t="s">
        <v>10</v>
      </c>
      <c r="C5" s="28" t="s">
        <v>86</v>
      </c>
      <c r="D5" s="29">
        <v>0</v>
      </c>
      <c r="E5" s="134">
        <v>0</v>
      </c>
      <c r="F5" s="30"/>
      <c r="G5" s="18"/>
      <c r="H5" s="18"/>
      <c r="I5" s="18"/>
      <c r="J5" s="30"/>
      <c r="K5" s="18"/>
      <c r="L5" s="18"/>
      <c r="M5" s="18"/>
      <c r="N5" s="18"/>
      <c r="O5" s="18"/>
      <c r="P5" s="30"/>
      <c r="Q5" s="60">
        <f>R5+S5</f>
        <v>367647</v>
      </c>
      <c r="R5" s="60">
        <f t="shared" ref="R5:S6" si="2">SUM(U5+W5+Y5+AA5+AC5+AE5)</f>
        <v>367647</v>
      </c>
      <c r="S5" s="60">
        <f t="shared" si="2"/>
        <v>0</v>
      </c>
      <c r="T5" s="30"/>
      <c r="U5" s="65"/>
      <c r="V5" s="90"/>
      <c r="W5" s="65">
        <v>50000</v>
      </c>
      <c r="X5" s="90"/>
      <c r="Y5" s="65">
        <v>110682.5</v>
      </c>
      <c r="Z5" s="90"/>
      <c r="AA5" s="66">
        <v>206964.5</v>
      </c>
      <c r="AB5" s="90"/>
      <c r="AC5" s="66"/>
      <c r="AD5" s="90"/>
      <c r="AE5" s="66"/>
      <c r="AF5" s="90"/>
      <c r="AG5" s="30"/>
    </row>
    <row r="6" spans="1:52" s="38" customFormat="1" ht="15" x14ac:dyDescent="0.25">
      <c r="A6" s="159" t="s">
        <v>25</v>
      </c>
      <c r="B6" s="28" t="s">
        <v>10</v>
      </c>
      <c r="C6" s="28" t="s">
        <v>175</v>
      </c>
      <c r="D6" s="29"/>
      <c r="E6" s="134">
        <v>206</v>
      </c>
      <c r="F6" s="30"/>
      <c r="G6" s="18"/>
      <c r="H6" s="18"/>
      <c r="I6" s="18"/>
      <c r="J6" s="30"/>
      <c r="K6" s="18"/>
      <c r="L6" s="18"/>
      <c r="M6" s="18"/>
      <c r="N6" s="18"/>
      <c r="O6" s="18"/>
      <c r="P6" s="30"/>
      <c r="Q6" s="60">
        <f>R6+S6</f>
        <v>3965499.8899999997</v>
      </c>
      <c r="R6" s="60">
        <f t="shared" si="2"/>
        <v>0</v>
      </c>
      <c r="S6" s="60">
        <f t="shared" si="2"/>
        <v>3965499.8899999997</v>
      </c>
      <c r="T6" s="30"/>
      <c r="U6" s="60"/>
      <c r="V6" s="90"/>
      <c r="W6" s="66"/>
      <c r="X6" s="90"/>
      <c r="Y6" s="66"/>
      <c r="Z6" s="90"/>
      <c r="AA6" s="66"/>
      <c r="AB6" s="90">
        <v>1586199.96</v>
      </c>
      <c r="AC6" s="66"/>
      <c r="AD6" s="90">
        <v>1586199.96</v>
      </c>
      <c r="AE6" s="66"/>
      <c r="AF6" s="90">
        <v>793099.97</v>
      </c>
      <c r="AG6" s="30"/>
    </row>
    <row r="7" spans="1:52" s="38" customFormat="1" ht="25.5" x14ac:dyDescent="0.25">
      <c r="A7" s="158">
        <v>1.02</v>
      </c>
      <c r="B7" s="54" t="s">
        <v>23</v>
      </c>
      <c r="C7" s="55" t="s">
        <v>67</v>
      </c>
      <c r="D7" s="56" t="s">
        <v>166</v>
      </c>
      <c r="E7" s="135" t="s">
        <v>165</v>
      </c>
      <c r="F7" s="144">
        <v>488</v>
      </c>
      <c r="G7" s="57"/>
      <c r="H7" s="57"/>
      <c r="I7" s="57"/>
      <c r="J7" s="58"/>
      <c r="K7" s="57"/>
      <c r="L7" s="57"/>
      <c r="M7" s="57" t="s">
        <v>240</v>
      </c>
      <c r="N7" s="57"/>
      <c r="O7" s="57"/>
      <c r="P7" s="58"/>
      <c r="Q7" s="63">
        <f>R7+S7</f>
        <v>21121032.390000001</v>
      </c>
      <c r="R7" s="63">
        <f>SUM(U7+W7+Y7+AA7+AC7+AE7)</f>
        <v>15393226</v>
      </c>
      <c r="S7" s="63">
        <v>5727806.3899999997</v>
      </c>
      <c r="T7" s="24"/>
      <c r="U7" s="64"/>
      <c r="V7" s="128"/>
      <c r="W7" s="101"/>
      <c r="X7" s="128"/>
      <c r="Y7" s="101">
        <v>1000000</v>
      </c>
      <c r="Z7" s="128"/>
      <c r="AA7" s="101">
        <v>9020835</v>
      </c>
      <c r="AB7" s="128">
        <v>1944535.47</v>
      </c>
      <c r="AC7" s="101">
        <v>5372391</v>
      </c>
      <c r="AD7" s="128">
        <v>1944535.46</v>
      </c>
      <c r="AE7" s="101"/>
      <c r="AF7" s="128">
        <v>1944535.46</v>
      </c>
      <c r="AG7" s="24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</row>
    <row r="8" spans="1:52" s="38" customFormat="1" ht="15" x14ac:dyDescent="0.25">
      <c r="A8" s="158">
        <v>1.03</v>
      </c>
      <c r="B8" s="54" t="s">
        <v>23</v>
      </c>
      <c r="C8" s="55" t="s">
        <v>68</v>
      </c>
      <c r="D8" s="56" t="s">
        <v>156</v>
      </c>
      <c r="E8" s="140">
        <v>33.4</v>
      </c>
      <c r="F8" s="58"/>
      <c r="G8" s="57"/>
      <c r="H8" s="57"/>
      <c r="I8" s="57"/>
      <c r="J8" s="58"/>
      <c r="K8" s="57"/>
      <c r="L8" s="57" t="s">
        <v>240</v>
      </c>
      <c r="M8" s="57"/>
      <c r="N8" s="57"/>
      <c r="O8" s="57"/>
      <c r="P8" s="58"/>
      <c r="Q8" s="63">
        <f>Q9+Q15</f>
        <v>51208259.209999993</v>
      </c>
      <c r="R8" s="63">
        <f>R9+R15</f>
        <v>0</v>
      </c>
      <c r="S8" s="63">
        <f>S9+S15</f>
        <v>51208259.209999993</v>
      </c>
      <c r="T8" s="24"/>
      <c r="U8" s="64">
        <f t="shared" ref="U8:AF8" si="3">SUM(U9+U15)</f>
        <v>0</v>
      </c>
      <c r="V8" s="127">
        <f t="shared" si="3"/>
        <v>0</v>
      </c>
      <c r="W8" s="64">
        <f t="shared" si="3"/>
        <v>0</v>
      </c>
      <c r="X8" s="127">
        <f t="shared" si="3"/>
        <v>0</v>
      </c>
      <c r="Y8" s="64">
        <f t="shared" si="3"/>
        <v>0</v>
      </c>
      <c r="Z8" s="127">
        <f t="shared" si="3"/>
        <v>51208259.209999993</v>
      </c>
      <c r="AA8" s="64">
        <f t="shared" si="3"/>
        <v>0</v>
      </c>
      <c r="AB8" s="127">
        <f t="shared" si="3"/>
        <v>0</v>
      </c>
      <c r="AC8" s="64">
        <f t="shared" si="3"/>
        <v>0</v>
      </c>
      <c r="AD8" s="127">
        <f t="shared" si="3"/>
        <v>0</v>
      </c>
      <c r="AE8" s="64">
        <f t="shared" si="3"/>
        <v>0</v>
      </c>
      <c r="AF8" s="127">
        <f t="shared" si="3"/>
        <v>0</v>
      </c>
      <c r="AG8" s="24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</row>
    <row r="9" spans="1:52" s="38" customFormat="1" ht="25.5" x14ac:dyDescent="0.25">
      <c r="A9" s="160" t="s">
        <v>26</v>
      </c>
      <c r="B9" s="48" t="s">
        <v>8</v>
      </c>
      <c r="C9" s="31" t="s">
        <v>77</v>
      </c>
      <c r="D9" s="50" t="s">
        <v>154</v>
      </c>
      <c r="E9" s="136">
        <f>E10+E11+E12+E13+E14</f>
        <v>42.620000000000005</v>
      </c>
      <c r="F9" s="145">
        <f>E9+E15</f>
        <v>104.32000000000001</v>
      </c>
      <c r="G9" s="13"/>
      <c r="H9" s="13"/>
      <c r="I9" s="13"/>
      <c r="J9" s="24"/>
      <c r="K9" s="13"/>
      <c r="L9" s="13"/>
      <c r="M9" s="13"/>
      <c r="N9" s="13"/>
      <c r="O9" s="13"/>
      <c r="P9" s="24"/>
      <c r="Q9" s="59">
        <f>SUM(Q10:Q14)</f>
        <v>8990494.7300000004</v>
      </c>
      <c r="R9" s="59">
        <f>SUM(R10:R14)</f>
        <v>0</v>
      </c>
      <c r="S9" s="59">
        <f>SUM(S10:S14)</f>
        <v>8990494.7300000004</v>
      </c>
      <c r="T9" s="24"/>
      <c r="U9" s="59">
        <f t="shared" ref="U9:AF9" si="4">SUM(U10:U14)</f>
        <v>0</v>
      </c>
      <c r="V9" s="59">
        <f t="shared" si="4"/>
        <v>0</v>
      </c>
      <c r="W9" s="59">
        <f t="shared" si="4"/>
        <v>0</v>
      </c>
      <c r="X9" s="59">
        <f t="shared" si="4"/>
        <v>0</v>
      </c>
      <c r="Y9" s="59">
        <f t="shared" si="4"/>
        <v>0</v>
      </c>
      <c r="Z9" s="59">
        <f t="shared" si="4"/>
        <v>8990494.7300000004</v>
      </c>
      <c r="AA9" s="59">
        <f t="shared" si="4"/>
        <v>0</v>
      </c>
      <c r="AB9" s="59">
        <f t="shared" si="4"/>
        <v>0</v>
      </c>
      <c r="AC9" s="59">
        <f t="shared" si="4"/>
        <v>0</v>
      </c>
      <c r="AD9" s="59">
        <f t="shared" si="4"/>
        <v>0</v>
      </c>
      <c r="AE9" s="59">
        <f t="shared" si="4"/>
        <v>0</v>
      </c>
      <c r="AF9" s="59">
        <f t="shared" si="4"/>
        <v>0</v>
      </c>
      <c r="AG9" s="24"/>
    </row>
    <row r="10" spans="1:52" s="38" customFormat="1" ht="25.5" x14ac:dyDescent="0.25">
      <c r="A10" s="159" t="s">
        <v>27</v>
      </c>
      <c r="B10" s="28" t="s">
        <v>10</v>
      </c>
      <c r="C10" s="28" t="s">
        <v>88</v>
      </c>
      <c r="D10" s="29"/>
      <c r="E10" s="137">
        <v>1.1399999999999999</v>
      </c>
      <c r="F10" s="30"/>
      <c r="G10" s="18"/>
      <c r="H10" s="18"/>
      <c r="I10" s="18"/>
      <c r="J10" s="30"/>
      <c r="K10" s="18"/>
      <c r="L10" s="18"/>
      <c r="M10" s="18"/>
      <c r="N10" s="18"/>
      <c r="O10" s="18"/>
      <c r="P10" s="30"/>
      <c r="Q10" s="60">
        <f t="shared" ref="Q10:Q14" si="5">R10+S10</f>
        <v>288684.71000000002</v>
      </c>
      <c r="R10" s="60">
        <f t="shared" ref="R10:S13" si="6">SUM(U10+W10+Y10+AA10+AC10+AE10)</f>
        <v>0</v>
      </c>
      <c r="S10" s="60">
        <f t="shared" si="6"/>
        <v>288684.71000000002</v>
      </c>
      <c r="T10" s="30"/>
      <c r="U10" s="60"/>
      <c r="V10" s="90"/>
      <c r="W10" s="66"/>
      <c r="X10" s="90"/>
      <c r="Y10" s="66"/>
      <c r="Z10" s="90">
        <v>288684.71000000002</v>
      </c>
      <c r="AA10" s="66"/>
      <c r="AB10" s="90"/>
      <c r="AC10" s="66"/>
      <c r="AD10" s="90"/>
      <c r="AE10" s="66"/>
      <c r="AF10" s="90"/>
      <c r="AG10" s="30"/>
    </row>
    <row r="11" spans="1:52" s="38" customFormat="1" ht="25.5" x14ac:dyDescent="0.25">
      <c r="A11" s="159" t="s">
        <v>28</v>
      </c>
      <c r="B11" s="28" t="s">
        <v>10</v>
      </c>
      <c r="C11" s="28" t="s">
        <v>109</v>
      </c>
      <c r="D11" s="29"/>
      <c r="E11" s="137">
        <v>10.95</v>
      </c>
      <c r="F11" s="24"/>
      <c r="G11" s="18"/>
      <c r="H11" s="18"/>
      <c r="I11" s="18"/>
      <c r="J11" s="24"/>
      <c r="K11" s="18"/>
      <c r="L11" s="18"/>
      <c r="M11" s="18"/>
      <c r="N11" s="18"/>
      <c r="O11" s="18"/>
      <c r="P11" s="24"/>
      <c r="Q11" s="60">
        <f t="shared" si="5"/>
        <v>1994887.22</v>
      </c>
      <c r="R11" s="60">
        <f t="shared" si="6"/>
        <v>0</v>
      </c>
      <c r="S11" s="60">
        <f t="shared" si="6"/>
        <v>1994887.22</v>
      </c>
      <c r="T11" s="24"/>
      <c r="U11" s="60"/>
      <c r="V11" s="90"/>
      <c r="W11" s="66"/>
      <c r="X11" s="90"/>
      <c r="Y11" s="66"/>
      <c r="Z11" s="90">
        <v>1994887.22</v>
      </c>
      <c r="AA11" s="66"/>
      <c r="AB11" s="90"/>
      <c r="AC11" s="66"/>
      <c r="AD11" s="90"/>
      <c r="AE11" s="66"/>
      <c r="AF11" s="90"/>
      <c r="AG11" s="24"/>
      <c r="AL11" s="118"/>
    </row>
    <row r="12" spans="1:52" s="38" customFormat="1" ht="15" x14ac:dyDescent="0.25">
      <c r="A12" s="159" t="s">
        <v>29</v>
      </c>
      <c r="B12" s="28" t="s">
        <v>10</v>
      </c>
      <c r="C12" s="28" t="s">
        <v>111</v>
      </c>
      <c r="D12" s="29"/>
      <c r="E12" s="137">
        <v>4.41</v>
      </c>
      <c r="F12" s="30"/>
      <c r="G12" s="18"/>
      <c r="H12" s="18"/>
      <c r="I12" s="18"/>
      <c r="J12" s="30"/>
      <c r="K12" s="18"/>
      <c r="L12" s="18"/>
      <c r="M12" s="18"/>
      <c r="N12" s="18"/>
      <c r="O12" s="18"/>
      <c r="P12" s="30"/>
      <c r="Q12" s="60">
        <f t="shared" si="5"/>
        <v>2974886.12</v>
      </c>
      <c r="R12" s="60">
        <f t="shared" si="6"/>
        <v>0</v>
      </c>
      <c r="S12" s="165">
        <f t="shared" si="6"/>
        <v>2974886.12</v>
      </c>
      <c r="T12" s="30"/>
      <c r="U12" s="60"/>
      <c r="V12" s="90"/>
      <c r="W12" s="66"/>
      <c r="X12" s="90"/>
      <c r="Y12" s="66"/>
      <c r="Z12" s="90">
        <v>2974886.12</v>
      </c>
      <c r="AA12" s="66"/>
      <c r="AB12" s="90"/>
      <c r="AC12" s="66"/>
      <c r="AD12" s="90"/>
      <c r="AE12" s="66"/>
      <c r="AF12" s="90"/>
      <c r="AG12" s="30"/>
      <c r="AJ12" s="118"/>
    </row>
    <row r="13" spans="1:52" s="38" customFormat="1" ht="15" x14ac:dyDescent="0.25">
      <c r="A13" s="148" t="s">
        <v>200</v>
      </c>
      <c r="B13" s="88" t="s">
        <v>10</v>
      </c>
      <c r="C13" s="152" t="s">
        <v>103</v>
      </c>
      <c r="D13" s="29"/>
      <c r="E13" s="138">
        <v>24.26</v>
      </c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9">
        <f t="shared" si="5"/>
        <v>2639611</v>
      </c>
      <c r="R13" s="60">
        <f t="shared" si="6"/>
        <v>0</v>
      </c>
      <c r="S13" s="165">
        <f t="shared" si="6"/>
        <v>2639611</v>
      </c>
      <c r="T13" s="24"/>
      <c r="U13" s="60"/>
      <c r="V13" s="90"/>
      <c r="W13" s="66"/>
      <c r="X13" s="90"/>
      <c r="Y13" s="66"/>
      <c r="Z13" s="90">
        <v>2639611</v>
      </c>
      <c r="AA13" s="66"/>
      <c r="AB13" s="90"/>
      <c r="AC13" s="66"/>
      <c r="AD13" s="90"/>
      <c r="AE13" s="66"/>
      <c r="AF13" s="90"/>
      <c r="AG13" s="24"/>
    </row>
    <row r="14" spans="1:52" s="38" customFormat="1" ht="25.5" x14ac:dyDescent="0.25">
      <c r="A14" s="161" t="s">
        <v>30</v>
      </c>
      <c r="B14" s="108" t="s">
        <v>10</v>
      </c>
      <c r="C14" s="112" t="s">
        <v>148</v>
      </c>
      <c r="D14" s="29"/>
      <c r="E14" s="138">
        <v>1.86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1">
        <f t="shared" si="5"/>
        <v>1092425.68</v>
      </c>
      <c r="R14" s="60">
        <f>SUM(U14+W14+Y14+AA14+AC14+AE14)</f>
        <v>0</v>
      </c>
      <c r="S14" s="166">
        <f>SUM(X14+V14+Z14+AB14+AD14+AF14)</f>
        <v>1092425.68</v>
      </c>
      <c r="T14" s="24"/>
      <c r="U14" s="70"/>
      <c r="V14" s="90"/>
      <c r="W14" s="98"/>
      <c r="X14" s="90"/>
      <c r="Y14" s="98"/>
      <c r="Z14" s="90">
        <v>1092425.68</v>
      </c>
      <c r="AA14" s="98"/>
      <c r="AB14" s="90"/>
      <c r="AC14" s="98"/>
      <c r="AD14" s="90"/>
      <c r="AE14" s="98"/>
      <c r="AF14" s="90"/>
      <c r="AG14" s="24"/>
    </row>
    <row r="15" spans="1:52" s="38" customFormat="1" ht="25.5" x14ac:dyDescent="0.25">
      <c r="A15" s="160" t="s">
        <v>31</v>
      </c>
      <c r="B15" s="48" t="s">
        <v>8</v>
      </c>
      <c r="C15" s="49" t="s">
        <v>89</v>
      </c>
      <c r="D15" s="50" t="s">
        <v>154</v>
      </c>
      <c r="E15" s="136">
        <f>SUM(E16:E55)</f>
        <v>61.7</v>
      </c>
      <c r="F15" s="24"/>
      <c r="G15" s="13"/>
      <c r="H15" s="13"/>
      <c r="I15" s="13"/>
      <c r="J15" s="24"/>
      <c r="K15" s="13"/>
      <c r="L15" s="13"/>
      <c r="M15" s="13"/>
      <c r="N15" s="13"/>
      <c r="O15" s="13"/>
      <c r="P15" s="24"/>
      <c r="Q15" s="59">
        <f>SUM(Q16:Q55)</f>
        <v>42217764.479999997</v>
      </c>
      <c r="R15" s="59">
        <f>SUM(R16:R32)</f>
        <v>0</v>
      </c>
      <c r="S15" s="59">
        <f>SUM(S16:S55)</f>
        <v>42217764.479999997</v>
      </c>
      <c r="T15" s="24"/>
      <c r="U15" s="59">
        <f t="shared" ref="U15:AF15" si="7">SUM(U16:U55)</f>
        <v>0</v>
      </c>
      <c r="V15" s="59">
        <f t="shared" si="7"/>
        <v>0</v>
      </c>
      <c r="W15" s="59">
        <f t="shared" si="7"/>
        <v>0</v>
      </c>
      <c r="X15" s="59">
        <f t="shared" si="7"/>
        <v>0</v>
      </c>
      <c r="Y15" s="59">
        <f t="shared" si="7"/>
        <v>0</v>
      </c>
      <c r="Z15" s="59">
        <f t="shared" si="7"/>
        <v>42217764.479999997</v>
      </c>
      <c r="AA15" s="59">
        <f t="shared" si="7"/>
        <v>0</v>
      </c>
      <c r="AB15" s="59">
        <f t="shared" si="7"/>
        <v>0</v>
      </c>
      <c r="AC15" s="59">
        <f t="shared" si="7"/>
        <v>0</v>
      </c>
      <c r="AD15" s="59">
        <f t="shared" si="7"/>
        <v>0</v>
      </c>
      <c r="AE15" s="59">
        <f t="shared" si="7"/>
        <v>0</v>
      </c>
      <c r="AF15" s="59">
        <f t="shared" si="7"/>
        <v>0</v>
      </c>
      <c r="AG15" s="24"/>
    </row>
    <row r="16" spans="1:52" s="38" customFormat="1" ht="15" x14ac:dyDescent="0.25">
      <c r="A16" s="159" t="s">
        <v>32</v>
      </c>
      <c r="B16" s="28" t="s">
        <v>10</v>
      </c>
      <c r="C16" s="28" t="s">
        <v>90</v>
      </c>
      <c r="D16" s="29"/>
      <c r="E16" s="137">
        <v>2.46</v>
      </c>
      <c r="F16" s="30"/>
      <c r="G16" s="18"/>
      <c r="H16" s="18"/>
      <c r="I16" s="18"/>
      <c r="J16" s="30"/>
      <c r="K16" s="18"/>
      <c r="L16" s="18"/>
      <c r="M16" s="18"/>
      <c r="N16" s="18"/>
      <c r="O16" s="18"/>
      <c r="P16" s="30"/>
      <c r="Q16" s="60">
        <f t="shared" ref="Q16:Q25" si="8">R16+S16</f>
        <v>585751.92000000004</v>
      </c>
      <c r="R16" s="60">
        <f t="shared" ref="R16:S21" si="9">SUM(U16+W16+Y16+AA16+AC16+AE16)</f>
        <v>0</v>
      </c>
      <c r="S16" s="60">
        <f t="shared" si="9"/>
        <v>585751.92000000004</v>
      </c>
      <c r="T16" s="30"/>
      <c r="U16" s="60"/>
      <c r="V16" s="90"/>
      <c r="W16" s="66"/>
      <c r="X16" s="90"/>
      <c r="Y16" s="66"/>
      <c r="Z16" s="90">
        <v>585751.92000000004</v>
      </c>
      <c r="AA16" s="66"/>
      <c r="AB16" s="90"/>
      <c r="AC16" s="66"/>
      <c r="AD16" s="90"/>
      <c r="AE16" s="66"/>
      <c r="AF16" s="90"/>
      <c r="AG16" s="30"/>
    </row>
    <row r="17" spans="1:33" s="38" customFormat="1" ht="15" x14ac:dyDescent="0.25">
      <c r="A17" s="159" t="s">
        <v>33</v>
      </c>
      <c r="B17" s="28" t="s">
        <v>10</v>
      </c>
      <c r="C17" s="113" t="s">
        <v>91</v>
      </c>
      <c r="D17" s="29"/>
      <c r="E17" s="137">
        <v>2.7</v>
      </c>
      <c r="F17" s="30"/>
      <c r="G17" s="18"/>
      <c r="H17" s="18"/>
      <c r="I17" s="18"/>
      <c r="J17" s="30"/>
      <c r="K17" s="18"/>
      <c r="L17" s="18"/>
      <c r="M17" s="18"/>
      <c r="N17" s="18"/>
      <c r="O17" s="18"/>
      <c r="P17" s="30"/>
      <c r="Q17" s="60">
        <f t="shared" si="8"/>
        <v>1795070.08</v>
      </c>
      <c r="R17" s="60">
        <f t="shared" si="9"/>
        <v>0</v>
      </c>
      <c r="S17" s="60">
        <f t="shared" si="9"/>
        <v>1795070.08</v>
      </c>
      <c r="T17" s="30"/>
      <c r="U17" s="60"/>
      <c r="V17" s="90"/>
      <c r="W17" s="66"/>
      <c r="X17" s="90"/>
      <c r="Y17" s="66"/>
      <c r="Z17" s="90">
        <v>1795070.08</v>
      </c>
      <c r="AA17" s="66"/>
      <c r="AB17" s="90"/>
      <c r="AC17" s="66"/>
      <c r="AD17" s="90"/>
      <c r="AE17" s="66"/>
      <c r="AF17" s="90"/>
      <c r="AG17" s="30"/>
    </row>
    <row r="18" spans="1:33" s="38" customFormat="1" ht="25.5" x14ac:dyDescent="0.25">
      <c r="A18" s="159" t="s">
        <v>34</v>
      </c>
      <c r="B18" s="28" t="s">
        <v>10</v>
      </c>
      <c r="C18" s="113" t="s">
        <v>110</v>
      </c>
      <c r="D18" s="29"/>
      <c r="E18" s="137">
        <v>0.84</v>
      </c>
      <c r="F18" s="30"/>
      <c r="G18" s="18"/>
      <c r="H18" s="18"/>
      <c r="I18" s="18"/>
      <c r="J18" s="30"/>
      <c r="K18" s="18"/>
      <c r="L18" s="18"/>
      <c r="M18" s="18"/>
      <c r="N18" s="18"/>
      <c r="O18" s="18"/>
      <c r="P18" s="30"/>
      <c r="Q18" s="60">
        <f t="shared" si="8"/>
        <v>237104.71</v>
      </c>
      <c r="R18" s="60">
        <f t="shared" si="9"/>
        <v>0</v>
      </c>
      <c r="S18" s="60">
        <f t="shared" si="9"/>
        <v>237104.71</v>
      </c>
      <c r="T18" s="30"/>
      <c r="U18" s="60"/>
      <c r="V18" s="90"/>
      <c r="W18" s="66"/>
      <c r="X18" s="90"/>
      <c r="Y18" s="66"/>
      <c r="Z18" s="90">
        <v>237104.71</v>
      </c>
      <c r="AA18" s="66"/>
      <c r="AB18" s="90"/>
      <c r="AC18" s="66"/>
      <c r="AD18" s="90"/>
      <c r="AE18" s="66"/>
      <c r="AF18" s="90"/>
      <c r="AG18" s="30"/>
    </row>
    <row r="19" spans="1:33" s="38" customFormat="1" ht="15" x14ac:dyDescent="0.25">
      <c r="A19" s="159" t="s">
        <v>92</v>
      </c>
      <c r="B19" s="28" t="s">
        <v>10</v>
      </c>
      <c r="C19" s="113" t="s">
        <v>133</v>
      </c>
      <c r="D19" s="29"/>
      <c r="E19" s="137">
        <v>1.65</v>
      </c>
      <c r="F19" s="30"/>
      <c r="G19" s="18"/>
      <c r="H19" s="18"/>
      <c r="I19" s="18"/>
      <c r="J19" s="30"/>
      <c r="K19" s="18"/>
      <c r="L19" s="18"/>
      <c r="M19" s="18"/>
      <c r="N19" s="18"/>
      <c r="O19" s="18"/>
      <c r="P19" s="30"/>
      <c r="Q19" s="60">
        <f t="shared" ref="Q19" si="10">R19+S19</f>
        <v>3287205.35</v>
      </c>
      <c r="R19" s="60">
        <f t="shared" si="9"/>
        <v>0</v>
      </c>
      <c r="S19" s="60">
        <f t="shared" si="9"/>
        <v>3287205.35</v>
      </c>
      <c r="T19" s="30"/>
      <c r="U19" s="70"/>
      <c r="V19" s="90"/>
      <c r="W19" s="98"/>
      <c r="X19" s="90"/>
      <c r="Y19" s="98"/>
      <c r="Z19" s="90">
        <v>3287205.35</v>
      </c>
      <c r="AA19" s="98"/>
      <c r="AB19" s="90"/>
      <c r="AC19" s="98"/>
      <c r="AD19" s="90"/>
      <c r="AE19" s="98"/>
      <c r="AF19" s="90"/>
      <c r="AG19" s="30"/>
    </row>
    <row r="20" spans="1:33" s="38" customFormat="1" ht="15" x14ac:dyDescent="0.25">
      <c r="A20" s="162" t="s">
        <v>95</v>
      </c>
      <c r="B20" s="77" t="s">
        <v>10</v>
      </c>
      <c r="C20" s="114" t="s">
        <v>93</v>
      </c>
      <c r="D20" s="29"/>
      <c r="E20" s="139">
        <v>0.63</v>
      </c>
      <c r="F20" s="30"/>
      <c r="G20" s="69"/>
      <c r="H20" s="69"/>
      <c r="I20" s="69"/>
      <c r="J20" s="30"/>
      <c r="K20" s="69"/>
      <c r="L20" s="69"/>
      <c r="M20" s="69"/>
      <c r="N20" s="69"/>
      <c r="O20" s="69"/>
      <c r="P20" s="30"/>
      <c r="Q20" s="70">
        <f t="shared" si="8"/>
        <v>127535.97</v>
      </c>
      <c r="R20" s="60">
        <f t="shared" si="9"/>
        <v>0</v>
      </c>
      <c r="S20" s="70">
        <f t="shared" si="9"/>
        <v>127535.97</v>
      </c>
      <c r="T20" s="30"/>
      <c r="U20" s="70"/>
      <c r="V20" s="90"/>
      <c r="W20" s="98"/>
      <c r="X20" s="90"/>
      <c r="Y20" s="98"/>
      <c r="Z20" s="90">
        <v>127535.97</v>
      </c>
      <c r="AA20" s="98"/>
      <c r="AB20" s="90"/>
      <c r="AC20" s="98"/>
      <c r="AD20" s="90"/>
      <c r="AE20" s="98"/>
      <c r="AF20" s="90"/>
      <c r="AG20" s="30"/>
    </row>
    <row r="21" spans="1:33" s="38" customFormat="1" ht="15" x14ac:dyDescent="0.25">
      <c r="A21" s="162" t="s">
        <v>96</v>
      </c>
      <c r="B21" s="77" t="s">
        <v>10</v>
      </c>
      <c r="C21" s="114" t="s">
        <v>94</v>
      </c>
      <c r="D21" s="29"/>
      <c r="E21" s="139">
        <v>0.96</v>
      </c>
      <c r="F21" s="30"/>
      <c r="G21" s="69"/>
      <c r="H21" s="69"/>
      <c r="I21" s="69"/>
      <c r="J21" s="30"/>
      <c r="K21" s="69"/>
      <c r="L21" s="69"/>
      <c r="M21" s="69"/>
      <c r="N21" s="69"/>
      <c r="O21" s="69"/>
      <c r="P21" s="30"/>
      <c r="Q21" s="70">
        <f t="shared" si="8"/>
        <v>282654.38</v>
      </c>
      <c r="R21" s="60">
        <f t="shared" si="9"/>
        <v>0</v>
      </c>
      <c r="S21" s="70">
        <f t="shared" si="9"/>
        <v>282654.38</v>
      </c>
      <c r="T21" s="30"/>
      <c r="U21" s="70"/>
      <c r="V21" s="90"/>
      <c r="W21" s="98"/>
      <c r="X21" s="90"/>
      <c r="Y21" s="98"/>
      <c r="Z21" s="90">
        <v>282654.38</v>
      </c>
      <c r="AA21" s="98"/>
      <c r="AB21" s="90"/>
      <c r="AC21" s="98"/>
      <c r="AD21" s="90"/>
      <c r="AE21" s="98"/>
      <c r="AF21" s="90"/>
      <c r="AG21" s="30"/>
    </row>
    <row r="22" spans="1:33" s="38" customFormat="1" ht="25.5" x14ac:dyDescent="0.25">
      <c r="A22" s="162" t="s">
        <v>134</v>
      </c>
      <c r="B22" s="77" t="s">
        <v>10</v>
      </c>
      <c r="C22" s="114" t="s">
        <v>132</v>
      </c>
      <c r="D22" s="29"/>
      <c r="E22" s="138">
        <v>1.66</v>
      </c>
      <c r="F22" s="85"/>
      <c r="G22" s="76"/>
      <c r="H22" s="86"/>
      <c r="I22" s="76"/>
      <c r="J22" s="76"/>
      <c r="K22" s="76"/>
      <c r="L22" s="86"/>
      <c r="M22" s="76"/>
      <c r="N22" s="76"/>
      <c r="O22" s="76"/>
      <c r="P22" s="76"/>
      <c r="Q22" s="70">
        <f t="shared" si="8"/>
        <v>354086.26</v>
      </c>
      <c r="R22" s="60">
        <f t="shared" ref="R22:R55" si="11">SUM(U22+W22+Y22+AA22+AC22+AE22)</f>
        <v>0</v>
      </c>
      <c r="S22" s="70">
        <f>SUM(X22+V22+Z22+AB22+AD22+AF22)</f>
        <v>354086.26</v>
      </c>
      <c r="T22" s="99"/>
      <c r="U22" s="70"/>
      <c r="V22" s="90"/>
      <c r="W22" s="66"/>
      <c r="X22" s="90"/>
      <c r="Y22" s="98"/>
      <c r="Z22" s="90">
        <v>354086.26</v>
      </c>
      <c r="AA22" s="98"/>
      <c r="AB22" s="90"/>
      <c r="AC22" s="98"/>
      <c r="AD22" s="90"/>
      <c r="AE22" s="98"/>
      <c r="AF22" s="90"/>
      <c r="AG22" s="30"/>
    </row>
    <row r="23" spans="1:33" s="38" customFormat="1" ht="15" x14ac:dyDescent="0.25">
      <c r="A23" s="162" t="s">
        <v>98</v>
      </c>
      <c r="B23" s="77" t="s">
        <v>10</v>
      </c>
      <c r="C23" s="114" t="s">
        <v>97</v>
      </c>
      <c r="D23" s="29"/>
      <c r="E23" s="139">
        <v>1.5</v>
      </c>
      <c r="F23" s="30"/>
      <c r="G23" s="69"/>
      <c r="H23" s="69"/>
      <c r="I23" s="69"/>
      <c r="J23" s="30"/>
      <c r="K23" s="69"/>
      <c r="L23" s="69"/>
      <c r="M23" s="69"/>
      <c r="N23" s="69"/>
      <c r="O23" s="69"/>
      <c r="P23" s="30"/>
      <c r="Q23" s="70">
        <f>R23+S23</f>
        <v>661520.94999999995</v>
      </c>
      <c r="R23" s="60">
        <f t="shared" si="11"/>
        <v>0</v>
      </c>
      <c r="S23" s="70">
        <f>SUM(V23+X23+Z23+AB23+AD23+AF23)</f>
        <v>661520.94999999995</v>
      </c>
      <c r="T23" s="30"/>
      <c r="U23" s="70"/>
      <c r="V23" s="90"/>
      <c r="W23" s="98"/>
      <c r="X23" s="90"/>
      <c r="Y23" s="98"/>
      <c r="Z23" s="90">
        <v>661520.94999999995</v>
      </c>
      <c r="AA23" s="98"/>
      <c r="AB23" s="90"/>
      <c r="AC23" s="98"/>
      <c r="AD23" s="90"/>
      <c r="AE23" s="98"/>
      <c r="AF23" s="90"/>
      <c r="AG23" s="30"/>
    </row>
    <row r="24" spans="1:33" s="38" customFormat="1" ht="15" x14ac:dyDescent="0.25">
      <c r="A24" s="162" t="s">
        <v>119</v>
      </c>
      <c r="B24" s="77" t="s">
        <v>10</v>
      </c>
      <c r="C24" s="78" t="s">
        <v>99</v>
      </c>
      <c r="D24" s="29"/>
      <c r="E24" s="139">
        <v>1.65</v>
      </c>
      <c r="F24" s="30"/>
      <c r="G24" s="69"/>
      <c r="H24" s="69"/>
      <c r="I24" s="69"/>
      <c r="J24" s="30"/>
      <c r="K24" s="69"/>
      <c r="L24" s="69"/>
      <c r="M24" s="69"/>
      <c r="N24" s="69"/>
      <c r="O24" s="69"/>
      <c r="P24" s="30"/>
      <c r="Q24" s="70">
        <f t="shared" si="8"/>
        <v>974866.3</v>
      </c>
      <c r="R24" s="60">
        <f t="shared" si="11"/>
        <v>0</v>
      </c>
      <c r="S24" s="70">
        <f>SUM(V24+X24+Z24+AB24+AD24+AF24)</f>
        <v>974866.3</v>
      </c>
      <c r="T24" s="30"/>
      <c r="U24" s="70"/>
      <c r="V24" s="90"/>
      <c r="W24" s="98"/>
      <c r="X24" s="90"/>
      <c r="Y24" s="98"/>
      <c r="Z24" s="90">
        <v>974866.3</v>
      </c>
      <c r="AA24" s="98"/>
      <c r="AB24" s="90"/>
      <c r="AC24" s="98"/>
      <c r="AD24" s="90"/>
      <c r="AE24" s="98"/>
      <c r="AF24" s="90"/>
      <c r="AG24" s="30"/>
    </row>
    <row r="25" spans="1:33" s="38" customFormat="1" ht="15" x14ac:dyDescent="0.25">
      <c r="A25" s="162" t="s">
        <v>130</v>
      </c>
      <c r="B25" s="77" t="s">
        <v>10</v>
      </c>
      <c r="C25" s="78" t="s">
        <v>100</v>
      </c>
      <c r="D25" s="29"/>
      <c r="E25" s="139">
        <v>20</v>
      </c>
      <c r="F25" s="30"/>
      <c r="G25" s="69"/>
      <c r="H25" s="69"/>
      <c r="I25" s="69"/>
      <c r="J25" s="30"/>
      <c r="K25" s="69"/>
      <c r="L25" s="69"/>
      <c r="M25" s="69"/>
      <c r="N25" s="69"/>
      <c r="O25" s="69"/>
      <c r="P25" s="30"/>
      <c r="Q25" s="70">
        <f t="shared" si="8"/>
        <v>2595592.06</v>
      </c>
      <c r="R25" s="60">
        <f t="shared" si="11"/>
        <v>0</v>
      </c>
      <c r="S25" s="70">
        <f>SUM(V25+X25+Z25+AB25+AD25+AF25)</f>
        <v>2595592.06</v>
      </c>
      <c r="T25" s="30"/>
      <c r="U25" s="70"/>
      <c r="V25" s="90"/>
      <c r="W25" s="98"/>
      <c r="X25" s="90"/>
      <c r="Y25" s="98"/>
      <c r="Z25" s="90">
        <v>2595592.06</v>
      </c>
      <c r="AA25" s="98"/>
      <c r="AB25" s="90"/>
      <c r="AC25" s="98"/>
      <c r="AD25" s="90"/>
      <c r="AE25" s="98"/>
      <c r="AF25" s="90"/>
      <c r="AG25" s="30"/>
    </row>
    <row r="26" spans="1:33" s="38" customFormat="1" ht="15" x14ac:dyDescent="0.25">
      <c r="A26" s="70" t="s">
        <v>135</v>
      </c>
      <c r="B26" s="70" t="s">
        <v>10</v>
      </c>
      <c r="C26" s="115" t="s">
        <v>131</v>
      </c>
      <c r="D26" s="29"/>
      <c r="E26" s="139">
        <v>15</v>
      </c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>
        <f>R26+S26</f>
        <v>2420695.13</v>
      </c>
      <c r="R26" s="60">
        <f t="shared" si="11"/>
        <v>0</v>
      </c>
      <c r="S26" s="70">
        <f>SUM(V26+X26+Z26+AB26+AD26+AF26)</f>
        <v>2420695.13</v>
      </c>
      <c r="T26" s="30"/>
      <c r="U26" s="70"/>
      <c r="V26" s="90"/>
      <c r="W26" s="98"/>
      <c r="X26" s="90"/>
      <c r="Y26" s="98"/>
      <c r="Z26" s="90">
        <v>2420695.13</v>
      </c>
      <c r="AA26" s="98"/>
      <c r="AB26" s="90"/>
      <c r="AC26" s="98"/>
      <c r="AD26" s="90"/>
      <c r="AE26" s="98"/>
      <c r="AF26" s="90"/>
      <c r="AG26" s="30"/>
    </row>
    <row r="27" spans="1:33" s="38" customFormat="1" ht="25.5" x14ac:dyDescent="0.25">
      <c r="A27" s="162" t="s">
        <v>202</v>
      </c>
      <c r="B27" s="77" t="s">
        <v>10</v>
      </c>
      <c r="C27" s="114" t="s">
        <v>139</v>
      </c>
      <c r="D27" s="29"/>
      <c r="E27" s="138">
        <v>2.83</v>
      </c>
      <c r="F27" s="85"/>
      <c r="G27" s="76"/>
      <c r="H27" s="86"/>
      <c r="I27" s="76"/>
      <c r="J27" s="76"/>
      <c r="K27" s="76"/>
      <c r="L27" s="86"/>
      <c r="M27" s="76"/>
      <c r="N27" s="76"/>
      <c r="O27" s="76"/>
      <c r="P27" s="76"/>
      <c r="Q27" s="70">
        <f t="shared" ref="Q27:Q29" si="12">R27+S27</f>
        <v>1108293.43</v>
      </c>
      <c r="R27" s="60">
        <f t="shared" si="11"/>
        <v>0</v>
      </c>
      <c r="S27" s="70">
        <f t="shared" ref="S27:S55" si="13">SUM(X27+V27+Z27+AB27+AD27+AF27)</f>
        <v>1108293.43</v>
      </c>
      <c r="T27" s="99"/>
      <c r="U27" s="70"/>
      <c r="V27" s="90"/>
      <c r="W27" s="66"/>
      <c r="X27" s="90"/>
      <c r="Y27" s="98"/>
      <c r="Z27" s="90">
        <v>1108293.43</v>
      </c>
      <c r="AA27" s="98"/>
      <c r="AB27" s="90"/>
      <c r="AC27" s="98"/>
      <c r="AD27" s="90"/>
      <c r="AE27" s="98"/>
      <c r="AF27" s="90"/>
      <c r="AG27" s="30"/>
    </row>
    <row r="28" spans="1:33" s="38" customFormat="1" ht="25.5" x14ac:dyDescent="0.25">
      <c r="A28" s="162" t="s">
        <v>203</v>
      </c>
      <c r="B28" s="77" t="s">
        <v>10</v>
      </c>
      <c r="C28" s="114" t="s">
        <v>142</v>
      </c>
      <c r="D28" s="29"/>
      <c r="E28" s="138">
        <v>3.67</v>
      </c>
      <c r="F28" s="107"/>
      <c r="G28" s="76"/>
      <c r="H28" s="86"/>
      <c r="I28" s="76"/>
      <c r="J28" s="105"/>
      <c r="K28" s="76"/>
      <c r="L28" s="86"/>
      <c r="M28" s="76"/>
      <c r="N28" s="76"/>
      <c r="O28" s="76"/>
      <c r="P28" s="105"/>
      <c r="Q28" s="70">
        <f t="shared" ref="Q28" si="14">R28+S28</f>
        <v>1184357.6000000001</v>
      </c>
      <c r="R28" s="60">
        <f t="shared" si="11"/>
        <v>0</v>
      </c>
      <c r="S28" s="70">
        <f t="shared" si="13"/>
        <v>1184357.6000000001</v>
      </c>
      <c r="T28" s="93"/>
      <c r="U28" s="70"/>
      <c r="V28" s="90"/>
      <c r="W28" s="98"/>
      <c r="X28" s="90"/>
      <c r="Y28" s="98"/>
      <c r="Z28" s="90">
        <v>1184357.6000000001</v>
      </c>
      <c r="AA28" s="98"/>
      <c r="AB28" s="90"/>
      <c r="AC28" s="98"/>
      <c r="AD28" s="90"/>
      <c r="AE28" s="98"/>
      <c r="AF28" s="90"/>
      <c r="AG28" s="30"/>
    </row>
    <row r="29" spans="1:33" s="38" customFormat="1" ht="15" x14ac:dyDescent="0.25">
      <c r="A29" s="162" t="s">
        <v>204</v>
      </c>
      <c r="B29" s="77" t="s">
        <v>10</v>
      </c>
      <c r="C29" s="114" t="s">
        <v>144</v>
      </c>
      <c r="D29" s="29"/>
      <c r="E29" s="138">
        <v>0.5</v>
      </c>
      <c r="F29" s="107"/>
      <c r="G29" s="76"/>
      <c r="H29" s="86"/>
      <c r="I29" s="76"/>
      <c r="J29" s="105"/>
      <c r="K29" s="76"/>
      <c r="L29" s="86"/>
      <c r="M29" s="76"/>
      <c r="N29" s="76"/>
      <c r="O29" s="76"/>
      <c r="P29" s="105"/>
      <c r="Q29" s="70">
        <f t="shared" si="12"/>
        <v>446368.47</v>
      </c>
      <c r="R29" s="60">
        <f t="shared" si="11"/>
        <v>0</v>
      </c>
      <c r="S29" s="70">
        <f t="shared" si="13"/>
        <v>446368.47</v>
      </c>
      <c r="T29" s="93"/>
      <c r="U29" s="70"/>
      <c r="V29" s="90"/>
      <c r="W29" s="98"/>
      <c r="X29" s="90"/>
      <c r="Y29" s="98"/>
      <c r="Z29" s="90">
        <v>446368.47</v>
      </c>
      <c r="AA29" s="98"/>
      <c r="AB29" s="90"/>
      <c r="AC29" s="98"/>
      <c r="AD29" s="90"/>
      <c r="AE29" s="98"/>
      <c r="AF29" s="90"/>
      <c r="AG29" s="30"/>
    </row>
    <row r="30" spans="1:33" s="38" customFormat="1" ht="25.5" x14ac:dyDescent="0.25">
      <c r="A30" s="162" t="s">
        <v>205</v>
      </c>
      <c r="B30" s="77" t="s">
        <v>10</v>
      </c>
      <c r="C30" s="114" t="s">
        <v>146</v>
      </c>
      <c r="D30" s="29"/>
      <c r="E30" s="143">
        <v>1.2</v>
      </c>
      <c r="F30" s="107"/>
      <c r="G30" s="76"/>
      <c r="H30" s="86"/>
      <c r="I30" s="76"/>
      <c r="J30" s="105"/>
      <c r="K30" s="76"/>
      <c r="L30" s="86"/>
      <c r="M30" s="76"/>
      <c r="N30" s="76"/>
      <c r="O30" s="76"/>
      <c r="P30" s="105"/>
      <c r="Q30" s="70">
        <f t="shared" ref="Q30" si="15">R30+S30</f>
        <v>742240.32</v>
      </c>
      <c r="R30" s="60">
        <f t="shared" si="11"/>
        <v>0</v>
      </c>
      <c r="S30" s="70">
        <f t="shared" si="13"/>
        <v>742240.32</v>
      </c>
      <c r="T30" s="93"/>
      <c r="U30" s="70"/>
      <c r="V30" s="90"/>
      <c r="W30" s="98"/>
      <c r="X30" s="90"/>
      <c r="Y30" s="98"/>
      <c r="Z30" s="90">
        <v>742240.32</v>
      </c>
      <c r="AA30" s="98"/>
      <c r="AB30" s="90"/>
      <c r="AC30" s="98"/>
      <c r="AD30" s="90"/>
      <c r="AE30" s="98"/>
      <c r="AF30" s="90"/>
      <c r="AG30" s="30"/>
    </row>
    <row r="31" spans="1:33" s="38" customFormat="1" ht="25.5" x14ac:dyDescent="0.25">
      <c r="A31" s="162" t="s">
        <v>206</v>
      </c>
      <c r="B31" s="77" t="s">
        <v>10</v>
      </c>
      <c r="C31" s="114" t="s">
        <v>149</v>
      </c>
      <c r="D31" s="29"/>
      <c r="E31" s="138">
        <v>1.05</v>
      </c>
      <c r="F31" s="107"/>
      <c r="G31" s="76"/>
      <c r="H31" s="86"/>
      <c r="I31" s="76"/>
      <c r="J31" s="105"/>
      <c r="K31" s="76"/>
      <c r="L31" s="86"/>
      <c r="M31" s="76"/>
      <c r="N31" s="76"/>
      <c r="O31" s="76"/>
      <c r="P31" s="105"/>
      <c r="Q31" s="70">
        <f t="shared" ref="Q31:Q55" si="16">R31+S31</f>
        <v>456067.82</v>
      </c>
      <c r="R31" s="60">
        <f t="shared" si="11"/>
        <v>0</v>
      </c>
      <c r="S31" s="70">
        <f t="shared" si="13"/>
        <v>456067.82</v>
      </c>
      <c r="T31" s="93"/>
      <c r="U31" s="70"/>
      <c r="V31" s="90"/>
      <c r="W31" s="98"/>
      <c r="X31" s="90"/>
      <c r="Y31" s="98"/>
      <c r="Z31" s="90">
        <v>456067.82</v>
      </c>
      <c r="AA31" s="98"/>
      <c r="AB31" s="90"/>
      <c r="AC31" s="98"/>
      <c r="AD31" s="90"/>
      <c r="AE31" s="98"/>
      <c r="AF31" s="90"/>
      <c r="AG31" s="30"/>
    </row>
    <row r="32" spans="1:33" s="38" customFormat="1" ht="25.5" x14ac:dyDescent="0.25">
      <c r="A32" s="162" t="s">
        <v>207</v>
      </c>
      <c r="B32" s="77" t="s">
        <v>10</v>
      </c>
      <c r="C32" s="78" t="s">
        <v>151</v>
      </c>
      <c r="D32" s="29"/>
      <c r="E32" s="138">
        <v>2.67</v>
      </c>
      <c r="F32" s="107"/>
      <c r="G32" s="76"/>
      <c r="H32" s="86"/>
      <c r="I32" s="76"/>
      <c r="J32" s="105"/>
      <c r="K32" s="76"/>
      <c r="L32" s="86"/>
      <c r="M32" s="76"/>
      <c r="N32" s="76"/>
      <c r="O32" s="76"/>
      <c r="P32" s="105"/>
      <c r="Q32" s="70">
        <f t="shared" si="16"/>
        <v>209925.53</v>
      </c>
      <c r="R32" s="60">
        <f t="shared" si="11"/>
        <v>0</v>
      </c>
      <c r="S32" s="70">
        <f t="shared" si="13"/>
        <v>209925.53</v>
      </c>
      <c r="T32" s="93"/>
      <c r="U32" s="70"/>
      <c r="V32" s="90"/>
      <c r="W32" s="98"/>
      <c r="X32" s="90"/>
      <c r="Y32" s="98"/>
      <c r="Z32" s="90">
        <v>209925.53</v>
      </c>
      <c r="AA32" s="98"/>
      <c r="AB32" s="90"/>
      <c r="AC32" s="98"/>
      <c r="AD32" s="90"/>
      <c r="AE32" s="98"/>
      <c r="AF32" s="90"/>
      <c r="AG32" s="30"/>
    </row>
    <row r="33" spans="1:33" s="38" customFormat="1" ht="25.5" x14ac:dyDescent="0.25">
      <c r="A33" s="162" t="s">
        <v>208</v>
      </c>
      <c r="B33" s="77" t="s">
        <v>10</v>
      </c>
      <c r="C33" s="78" t="s">
        <v>152</v>
      </c>
      <c r="D33" s="29"/>
      <c r="E33" s="138">
        <v>0.36</v>
      </c>
      <c r="F33" s="107"/>
      <c r="G33" s="76"/>
      <c r="H33" s="86"/>
      <c r="I33" s="76"/>
      <c r="J33" s="105"/>
      <c r="K33" s="76"/>
      <c r="L33" s="86"/>
      <c r="M33" s="76"/>
      <c r="N33" s="76"/>
      <c r="O33" s="76"/>
      <c r="P33" s="105"/>
      <c r="Q33" s="70">
        <f t="shared" si="16"/>
        <v>222424.54</v>
      </c>
      <c r="R33" s="60">
        <f t="shared" si="11"/>
        <v>0</v>
      </c>
      <c r="S33" s="70">
        <f t="shared" si="13"/>
        <v>222424.54</v>
      </c>
      <c r="T33" s="93"/>
      <c r="U33" s="70"/>
      <c r="V33" s="90"/>
      <c r="W33" s="98"/>
      <c r="X33" s="90"/>
      <c r="Y33" s="98"/>
      <c r="Z33" s="90">
        <v>222424.54</v>
      </c>
      <c r="AA33" s="98"/>
      <c r="AB33" s="90"/>
      <c r="AC33" s="98"/>
      <c r="AD33" s="90"/>
      <c r="AE33" s="98"/>
      <c r="AF33" s="90"/>
      <c r="AG33" s="30"/>
    </row>
    <row r="34" spans="1:33" s="38" customFormat="1" ht="25.5" x14ac:dyDescent="0.25">
      <c r="A34" s="162" t="s">
        <v>209</v>
      </c>
      <c r="B34" s="77" t="s">
        <v>10</v>
      </c>
      <c r="C34" s="78" t="s">
        <v>153</v>
      </c>
      <c r="D34" s="153"/>
      <c r="E34" s="138"/>
      <c r="F34" s="107"/>
      <c r="G34" s="76"/>
      <c r="H34" s="86"/>
      <c r="I34" s="76"/>
      <c r="J34" s="105"/>
      <c r="K34" s="76"/>
      <c r="L34" s="86"/>
      <c r="M34" s="76"/>
      <c r="N34" s="76"/>
      <c r="O34" s="76"/>
      <c r="P34" s="105"/>
      <c r="Q34" s="70">
        <f t="shared" si="16"/>
        <v>200108.52</v>
      </c>
      <c r="R34" s="60">
        <f t="shared" si="11"/>
        <v>0</v>
      </c>
      <c r="S34" s="70">
        <f t="shared" si="13"/>
        <v>200108.52</v>
      </c>
      <c r="T34" s="93"/>
      <c r="U34" s="70"/>
      <c r="V34" s="90"/>
      <c r="W34" s="98"/>
      <c r="X34" s="90"/>
      <c r="Y34" s="98"/>
      <c r="Z34" s="90">
        <v>200108.52</v>
      </c>
      <c r="AA34" s="98"/>
      <c r="AB34" s="90"/>
      <c r="AC34" s="98"/>
      <c r="AD34" s="90"/>
      <c r="AE34" s="98"/>
      <c r="AF34" s="90"/>
      <c r="AG34" s="30"/>
    </row>
    <row r="35" spans="1:33" s="38" customFormat="1" ht="25.5" x14ac:dyDescent="0.25">
      <c r="A35" s="162" t="s">
        <v>210</v>
      </c>
      <c r="B35" s="77" t="s">
        <v>10</v>
      </c>
      <c r="C35" s="78" t="s">
        <v>179</v>
      </c>
      <c r="D35" s="153"/>
      <c r="E35" s="138"/>
      <c r="F35" s="107"/>
      <c r="G35" s="76"/>
      <c r="H35" s="86"/>
      <c r="I35" s="76"/>
      <c r="J35" s="105"/>
      <c r="K35" s="76"/>
      <c r="L35" s="86"/>
      <c r="M35" s="76"/>
      <c r="N35" s="76"/>
      <c r="O35" s="76"/>
      <c r="P35" s="105"/>
      <c r="Q35" s="70">
        <f t="shared" si="16"/>
        <v>1275238.55</v>
      </c>
      <c r="R35" s="60">
        <f t="shared" si="11"/>
        <v>0</v>
      </c>
      <c r="S35" s="70">
        <f t="shared" si="13"/>
        <v>1275238.55</v>
      </c>
      <c r="T35" s="93"/>
      <c r="U35" s="70"/>
      <c r="V35" s="90"/>
      <c r="W35" s="98"/>
      <c r="X35" s="90"/>
      <c r="Y35" s="98"/>
      <c r="Z35" s="90">
        <v>1275238.55</v>
      </c>
      <c r="AA35" s="98"/>
      <c r="AB35" s="90"/>
      <c r="AC35" s="98"/>
      <c r="AD35" s="90"/>
      <c r="AE35" s="98"/>
      <c r="AF35" s="90"/>
      <c r="AG35" s="30"/>
    </row>
    <row r="36" spans="1:33" s="38" customFormat="1" ht="25.5" x14ac:dyDescent="0.25">
      <c r="A36" s="162" t="s">
        <v>211</v>
      </c>
      <c r="B36" s="77" t="s">
        <v>10</v>
      </c>
      <c r="C36" s="78" t="s">
        <v>180</v>
      </c>
      <c r="D36" s="153"/>
      <c r="E36" s="138"/>
      <c r="F36" s="107"/>
      <c r="G36" s="76"/>
      <c r="H36" s="86"/>
      <c r="I36" s="76"/>
      <c r="J36" s="105"/>
      <c r="K36" s="76"/>
      <c r="L36" s="86"/>
      <c r="M36" s="76"/>
      <c r="N36" s="76"/>
      <c r="O36" s="76"/>
      <c r="P36" s="105"/>
      <c r="Q36" s="70">
        <f t="shared" si="16"/>
        <v>86263.92</v>
      </c>
      <c r="R36" s="60">
        <f t="shared" si="11"/>
        <v>0</v>
      </c>
      <c r="S36" s="70">
        <f t="shared" si="13"/>
        <v>86263.92</v>
      </c>
      <c r="T36" s="93"/>
      <c r="U36" s="70"/>
      <c r="V36" s="90"/>
      <c r="W36" s="98"/>
      <c r="X36" s="90"/>
      <c r="Y36" s="98"/>
      <c r="Z36" s="90">
        <v>86263.92</v>
      </c>
      <c r="AA36" s="98"/>
      <c r="AB36" s="90"/>
      <c r="AC36" s="98"/>
      <c r="AD36" s="90"/>
      <c r="AE36" s="98"/>
      <c r="AF36" s="90"/>
      <c r="AG36" s="30"/>
    </row>
    <row r="37" spans="1:33" s="38" customFormat="1" ht="25.5" x14ac:dyDescent="0.25">
      <c r="A37" s="162" t="s">
        <v>212</v>
      </c>
      <c r="B37" s="77" t="s">
        <v>10</v>
      </c>
      <c r="C37" s="78" t="s">
        <v>181</v>
      </c>
      <c r="D37" s="153"/>
      <c r="E37" s="138"/>
      <c r="F37" s="107"/>
      <c r="G37" s="76"/>
      <c r="H37" s="86"/>
      <c r="I37" s="76"/>
      <c r="J37" s="105"/>
      <c r="K37" s="76"/>
      <c r="L37" s="86"/>
      <c r="M37" s="76"/>
      <c r="N37" s="76"/>
      <c r="O37" s="76"/>
      <c r="P37" s="105"/>
      <c r="Q37" s="70">
        <f t="shared" si="16"/>
        <v>255223.98</v>
      </c>
      <c r="R37" s="60">
        <f t="shared" si="11"/>
        <v>0</v>
      </c>
      <c r="S37" s="70">
        <f t="shared" si="13"/>
        <v>255223.98</v>
      </c>
      <c r="T37" s="93"/>
      <c r="U37" s="70"/>
      <c r="V37" s="90"/>
      <c r="W37" s="98"/>
      <c r="X37" s="90"/>
      <c r="Y37" s="98"/>
      <c r="Z37" s="90">
        <v>255223.98</v>
      </c>
      <c r="AA37" s="98"/>
      <c r="AB37" s="90"/>
      <c r="AC37" s="98"/>
      <c r="AD37" s="90"/>
      <c r="AE37" s="98"/>
      <c r="AF37" s="90"/>
      <c r="AG37" s="30"/>
    </row>
    <row r="38" spans="1:33" s="38" customFormat="1" ht="15" x14ac:dyDescent="0.25">
      <c r="A38" s="162" t="s">
        <v>213</v>
      </c>
      <c r="B38" s="77" t="s">
        <v>10</v>
      </c>
      <c r="C38" s="78" t="s">
        <v>182</v>
      </c>
      <c r="D38" s="153"/>
      <c r="E38" s="138"/>
      <c r="F38" s="107"/>
      <c r="G38" s="76"/>
      <c r="H38" s="86"/>
      <c r="I38" s="76"/>
      <c r="J38" s="105"/>
      <c r="K38" s="76"/>
      <c r="L38" s="86"/>
      <c r="M38" s="76"/>
      <c r="N38" s="76"/>
      <c r="O38" s="76"/>
      <c r="P38" s="105"/>
      <c r="Q38" s="70">
        <f t="shared" si="16"/>
        <v>700695.1</v>
      </c>
      <c r="R38" s="60">
        <f t="shared" si="11"/>
        <v>0</v>
      </c>
      <c r="S38" s="70">
        <f t="shared" si="13"/>
        <v>700695.1</v>
      </c>
      <c r="T38" s="93"/>
      <c r="U38" s="70"/>
      <c r="V38" s="90"/>
      <c r="W38" s="98"/>
      <c r="X38" s="90"/>
      <c r="Y38" s="98"/>
      <c r="Z38" s="90">
        <v>700695.1</v>
      </c>
      <c r="AA38" s="98"/>
      <c r="AB38" s="90"/>
      <c r="AC38" s="98"/>
      <c r="AD38" s="90"/>
      <c r="AE38" s="98"/>
      <c r="AF38" s="90"/>
      <c r="AG38" s="30"/>
    </row>
    <row r="39" spans="1:33" s="38" customFormat="1" ht="25.5" x14ac:dyDescent="0.25">
      <c r="A39" s="162" t="s">
        <v>214</v>
      </c>
      <c r="B39" s="77" t="s">
        <v>10</v>
      </c>
      <c r="C39" s="78" t="s">
        <v>183</v>
      </c>
      <c r="D39" s="153"/>
      <c r="E39" s="138"/>
      <c r="F39" s="107"/>
      <c r="G39" s="76"/>
      <c r="H39" s="86"/>
      <c r="I39" s="76"/>
      <c r="J39" s="105"/>
      <c r="K39" s="76"/>
      <c r="L39" s="86"/>
      <c r="M39" s="76"/>
      <c r="N39" s="76"/>
      <c r="O39" s="76"/>
      <c r="P39" s="105"/>
      <c r="Q39" s="70">
        <f t="shared" si="16"/>
        <v>144719.75</v>
      </c>
      <c r="R39" s="60">
        <f t="shared" si="11"/>
        <v>0</v>
      </c>
      <c r="S39" s="70">
        <f t="shared" si="13"/>
        <v>144719.75</v>
      </c>
      <c r="T39" s="93"/>
      <c r="U39" s="70"/>
      <c r="V39" s="90"/>
      <c r="W39" s="98"/>
      <c r="X39" s="90"/>
      <c r="Y39" s="98"/>
      <c r="Z39" s="90">
        <v>144719.75</v>
      </c>
      <c r="AA39" s="98"/>
      <c r="AB39" s="90"/>
      <c r="AC39" s="98"/>
      <c r="AD39" s="90"/>
      <c r="AE39" s="98"/>
      <c r="AF39" s="90"/>
      <c r="AG39" s="30"/>
    </row>
    <row r="40" spans="1:33" s="38" customFormat="1" ht="25.5" x14ac:dyDescent="0.25">
      <c r="A40" s="162" t="s">
        <v>215</v>
      </c>
      <c r="B40" s="77" t="s">
        <v>10</v>
      </c>
      <c r="C40" s="78" t="s">
        <v>184</v>
      </c>
      <c r="D40" s="153"/>
      <c r="E40" s="138"/>
      <c r="F40" s="107"/>
      <c r="G40" s="76"/>
      <c r="H40" s="86"/>
      <c r="I40" s="76"/>
      <c r="J40" s="105"/>
      <c r="K40" s="76"/>
      <c r="L40" s="86"/>
      <c r="M40" s="76"/>
      <c r="N40" s="76"/>
      <c r="O40" s="76"/>
      <c r="P40" s="105"/>
      <c r="Q40" s="70">
        <f t="shared" si="16"/>
        <v>890187.47</v>
      </c>
      <c r="R40" s="60">
        <f t="shared" si="11"/>
        <v>0</v>
      </c>
      <c r="S40" s="70">
        <f t="shared" si="13"/>
        <v>890187.47</v>
      </c>
      <c r="T40" s="93"/>
      <c r="U40" s="70"/>
      <c r="V40" s="90"/>
      <c r="W40" s="98"/>
      <c r="X40" s="90"/>
      <c r="Y40" s="98"/>
      <c r="Z40" s="90">
        <v>890187.47</v>
      </c>
      <c r="AA40" s="98"/>
      <c r="AB40" s="90"/>
      <c r="AC40" s="98"/>
      <c r="AD40" s="90"/>
      <c r="AE40" s="98"/>
      <c r="AF40" s="90"/>
      <c r="AG40" s="30"/>
    </row>
    <row r="41" spans="1:33" s="38" customFormat="1" ht="15" x14ac:dyDescent="0.25">
      <c r="A41" s="162" t="s">
        <v>216</v>
      </c>
      <c r="B41" s="77" t="s">
        <v>10</v>
      </c>
      <c r="C41" s="78" t="s">
        <v>185</v>
      </c>
      <c r="D41" s="153"/>
      <c r="E41" s="138"/>
      <c r="F41" s="107"/>
      <c r="G41" s="76"/>
      <c r="H41" s="86"/>
      <c r="I41" s="76"/>
      <c r="J41" s="105"/>
      <c r="K41" s="76"/>
      <c r="L41" s="86"/>
      <c r="M41" s="76"/>
      <c r="N41" s="76"/>
      <c r="O41" s="76"/>
      <c r="P41" s="105"/>
      <c r="Q41" s="70">
        <f t="shared" si="16"/>
        <v>1047373.28</v>
      </c>
      <c r="R41" s="60">
        <f t="shared" si="11"/>
        <v>0</v>
      </c>
      <c r="S41" s="70">
        <f t="shared" si="13"/>
        <v>1047373.28</v>
      </c>
      <c r="T41" s="93"/>
      <c r="U41" s="70"/>
      <c r="V41" s="90"/>
      <c r="W41" s="98"/>
      <c r="X41" s="90"/>
      <c r="Y41" s="98"/>
      <c r="Z41" s="90">
        <v>1047373.28</v>
      </c>
      <c r="AA41" s="98"/>
      <c r="AB41" s="90"/>
      <c r="AC41" s="98"/>
      <c r="AD41" s="90"/>
      <c r="AE41" s="98"/>
      <c r="AF41" s="90"/>
      <c r="AG41" s="30"/>
    </row>
    <row r="42" spans="1:33" s="38" customFormat="1" ht="25.5" x14ac:dyDescent="0.25">
      <c r="A42" s="162" t="s">
        <v>217</v>
      </c>
      <c r="B42" s="77" t="s">
        <v>10</v>
      </c>
      <c r="C42" s="78" t="s">
        <v>186</v>
      </c>
      <c r="D42" s="153"/>
      <c r="E42" s="138"/>
      <c r="F42" s="107"/>
      <c r="G42" s="76"/>
      <c r="H42" s="86"/>
      <c r="I42" s="76"/>
      <c r="J42" s="105"/>
      <c r="K42" s="76"/>
      <c r="L42" s="86"/>
      <c r="M42" s="76"/>
      <c r="N42" s="76"/>
      <c r="O42" s="76"/>
      <c r="P42" s="105"/>
      <c r="Q42" s="70">
        <f t="shared" si="16"/>
        <v>4177864.46</v>
      </c>
      <c r="R42" s="60">
        <f t="shared" si="11"/>
        <v>0</v>
      </c>
      <c r="S42" s="70">
        <f t="shared" si="13"/>
        <v>4177864.46</v>
      </c>
      <c r="T42" s="93"/>
      <c r="U42" s="70"/>
      <c r="V42" s="90"/>
      <c r="W42" s="98"/>
      <c r="X42" s="154"/>
      <c r="Y42" s="98"/>
      <c r="Z42" s="90">
        <v>4177864.46</v>
      </c>
      <c r="AA42" s="98"/>
      <c r="AB42" s="90"/>
      <c r="AC42" s="98"/>
      <c r="AD42" s="90"/>
      <c r="AE42" s="98"/>
      <c r="AF42" s="90"/>
      <c r="AG42" s="30"/>
    </row>
    <row r="43" spans="1:33" s="38" customFormat="1" ht="15" x14ac:dyDescent="0.25">
      <c r="A43" s="162" t="s">
        <v>218</v>
      </c>
      <c r="B43" s="77" t="s">
        <v>10</v>
      </c>
      <c r="C43" s="78" t="s">
        <v>187</v>
      </c>
      <c r="D43" s="153"/>
      <c r="E43" s="138"/>
      <c r="F43" s="107"/>
      <c r="G43" s="76"/>
      <c r="H43" s="86"/>
      <c r="I43" s="76"/>
      <c r="J43" s="105"/>
      <c r="K43" s="76"/>
      <c r="L43" s="86"/>
      <c r="M43" s="76"/>
      <c r="N43" s="76"/>
      <c r="O43" s="76"/>
      <c r="P43" s="105"/>
      <c r="Q43" s="70">
        <f t="shared" si="16"/>
        <v>4465722.13</v>
      </c>
      <c r="R43" s="60">
        <f t="shared" si="11"/>
        <v>0</v>
      </c>
      <c r="S43" s="70">
        <f t="shared" si="13"/>
        <v>4465722.13</v>
      </c>
      <c r="T43" s="93"/>
      <c r="U43" s="70"/>
      <c r="V43" s="90"/>
      <c r="W43" s="98"/>
      <c r="X43" s="90"/>
      <c r="Y43" s="98"/>
      <c r="Z43" s="90">
        <v>4465722.13</v>
      </c>
      <c r="AA43" s="98"/>
      <c r="AB43" s="90"/>
      <c r="AC43" s="98"/>
      <c r="AD43" s="90"/>
      <c r="AE43" s="98"/>
      <c r="AF43" s="90"/>
      <c r="AG43" s="30"/>
    </row>
    <row r="44" spans="1:33" s="38" customFormat="1" ht="15" x14ac:dyDescent="0.25">
      <c r="A44" s="162" t="s">
        <v>219</v>
      </c>
      <c r="B44" s="77" t="s">
        <v>10</v>
      </c>
      <c r="C44" s="78" t="s">
        <v>188</v>
      </c>
      <c r="D44" s="153"/>
      <c r="E44" s="138"/>
      <c r="F44" s="107"/>
      <c r="G44" s="76"/>
      <c r="H44" s="86"/>
      <c r="I44" s="76"/>
      <c r="J44" s="105"/>
      <c r="K44" s="76"/>
      <c r="L44" s="86"/>
      <c r="M44" s="76"/>
      <c r="N44" s="76"/>
      <c r="O44" s="76"/>
      <c r="P44" s="105"/>
      <c r="Q44" s="70">
        <f t="shared" si="16"/>
        <v>751847.2</v>
      </c>
      <c r="R44" s="60">
        <f t="shared" si="11"/>
        <v>0</v>
      </c>
      <c r="S44" s="70">
        <f t="shared" si="13"/>
        <v>751847.2</v>
      </c>
      <c r="T44" s="93"/>
      <c r="U44" s="70"/>
      <c r="V44" s="90"/>
      <c r="W44" s="98"/>
      <c r="X44" s="90"/>
      <c r="Y44" s="98"/>
      <c r="Z44" s="90">
        <v>751847.2</v>
      </c>
      <c r="AA44" s="98"/>
      <c r="AB44" s="90"/>
      <c r="AC44" s="98"/>
      <c r="AD44" s="90"/>
      <c r="AE44" s="98"/>
      <c r="AF44" s="90"/>
      <c r="AG44" s="30"/>
    </row>
    <row r="45" spans="1:33" s="38" customFormat="1" ht="15" x14ac:dyDescent="0.25">
      <c r="A45" s="162" t="s">
        <v>220</v>
      </c>
      <c r="B45" s="77" t="s">
        <v>10</v>
      </c>
      <c r="C45" s="78" t="s">
        <v>189</v>
      </c>
      <c r="D45" s="153"/>
      <c r="E45" s="138"/>
      <c r="F45" s="107"/>
      <c r="G45" s="76"/>
      <c r="H45" s="86"/>
      <c r="I45" s="76"/>
      <c r="J45" s="105"/>
      <c r="K45" s="76"/>
      <c r="L45" s="86"/>
      <c r="M45" s="76"/>
      <c r="N45" s="76"/>
      <c r="O45" s="76"/>
      <c r="P45" s="105"/>
      <c r="Q45" s="70">
        <f t="shared" si="16"/>
        <v>2090080.7</v>
      </c>
      <c r="R45" s="60">
        <f t="shared" si="11"/>
        <v>0</v>
      </c>
      <c r="S45" s="70">
        <f t="shared" si="13"/>
        <v>2090080.7</v>
      </c>
      <c r="T45" s="93"/>
      <c r="U45" s="70"/>
      <c r="V45" s="90"/>
      <c r="W45" s="98"/>
      <c r="X45" s="90"/>
      <c r="Y45" s="98"/>
      <c r="Z45" s="90">
        <v>2090080.7</v>
      </c>
      <c r="AA45" s="98"/>
      <c r="AB45" s="90"/>
      <c r="AC45" s="98"/>
      <c r="AD45" s="90"/>
      <c r="AE45" s="98"/>
      <c r="AF45" s="90"/>
      <c r="AG45" s="30"/>
    </row>
    <row r="46" spans="1:33" s="38" customFormat="1" ht="15" x14ac:dyDescent="0.25">
      <c r="A46" s="162" t="s">
        <v>221</v>
      </c>
      <c r="B46" s="77" t="s">
        <v>10</v>
      </c>
      <c r="C46" s="78" t="s">
        <v>190</v>
      </c>
      <c r="D46" s="153"/>
      <c r="E46" s="138"/>
      <c r="F46" s="107"/>
      <c r="G46" s="76"/>
      <c r="H46" s="86"/>
      <c r="I46" s="76"/>
      <c r="J46" s="105"/>
      <c r="K46" s="76"/>
      <c r="L46" s="86"/>
      <c r="M46" s="76"/>
      <c r="N46" s="76"/>
      <c r="O46" s="76"/>
      <c r="P46" s="105"/>
      <c r="Q46" s="70">
        <f t="shared" si="16"/>
        <v>324189.21999999997</v>
      </c>
      <c r="R46" s="60">
        <f t="shared" si="11"/>
        <v>0</v>
      </c>
      <c r="S46" s="70">
        <f t="shared" si="13"/>
        <v>324189.21999999997</v>
      </c>
      <c r="T46" s="93"/>
      <c r="U46" s="70"/>
      <c r="V46" s="90"/>
      <c r="W46" s="98"/>
      <c r="X46" s="90"/>
      <c r="Y46" s="98"/>
      <c r="Z46" s="90">
        <v>324189.21999999997</v>
      </c>
      <c r="AA46" s="98"/>
      <c r="AB46" s="90"/>
      <c r="AC46" s="98"/>
      <c r="AD46" s="90"/>
      <c r="AE46" s="98"/>
      <c r="AF46" s="90"/>
      <c r="AG46" s="30"/>
    </row>
    <row r="47" spans="1:33" s="38" customFormat="1" ht="15" x14ac:dyDescent="0.25">
      <c r="A47" s="162" t="s">
        <v>222</v>
      </c>
      <c r="B47" s="77" t="s">
        <v>10</v>
      </c>
      <c r="C47" s="78" t="s">
        <v>191</v>
      </c>
      <c r="D47" s="153"/>
      <c r="E47" s="138"/>
      <c r="F47" s="107"/>
      <c r="G47" s="76"/>
      <c r="H47" s="86"/>
      <c r="I47" s="76"/>
      <c r="J47" s="105"/>
      <c r="K47" s="76"/>
      <c r="L47" s="86"/>
      <c r="M47" s="76"/>
      <c r="N47" s="76"/>
      <c r="O47" s="76"/>
      <c r="P47" s="105"/>
      <c r="Q47" s="70">
        <f t="shared" si="16"/>
        <v>489050.85</v>
      </c>
      <c r="R47" s="60">
        <f t="shared" si="11"/>
        <v>0</v>
      </c>
      <c r="S47" s="70">
        <f t="shared" si="13"/>
        <v>489050.85</v>
      </c>
      <c r="T47" s="93"/>
      <c r="U47" s="70"/>
      <c r="V47" s="90"/>
      <c r="W47" s="98"/>
      <c r="X47" s="90"/>
      <c r="Y47" s="98"/>
      <c r="Z47" s="90">
        <v>489050.85</v>
      </c>
      <c r="AA47" s="98"/>
      <c r="AB47" s="90"/>
      <c r="AC47" s="98"/>
      <c r="AD47" s="90"/>
      <c r="AE47" s="98"/>
      <c r="AF47" s="90"/>
      <c r="AG47" s="30"/>
    </row>
    <row r="48" spans="1:33" s="38" customFormat="1" ht="15" x14ac:dyDescent="0.25">
      <c r="A48" s="162" t="s">
        <v>223</v>
      </c>
      <c r="B48" s="77" t="s">
        <v>10</v>
      </c>
      <c r="C48" s="78" t="s">
        <v>192</v>
      </c>
      <c r="D48" s="153"/>
      <c r="E48" s="138"/>
      <c r="F48" s="107"/>
      <c r="G48" s="76"/>
      <c r="H48" s="86"/>
      <c r="I48" s="76"/>
      <c r="J48" s="105"/>
      <c r="K48" s="76"/>
      <c r="L48" s="86"/>
      <c r="M48" s="76"/>
      <c r="N48" s="76"/>
      <c r="O48" s="76"/>
      <c r="P48" s="105"/>
      <c r="Q48" s="70">
        <f t="shared" si="16"/>
        <v>787259.47</v>
      </c>
      <c r="R48" s="60">
        <f t="shared" si="11"/>
        <v>0</v>
      </c>
      <c r="S48" s="70">
        <f t="shared" si="13"/>
        <v>787259.47</v>
      </c>
      <c r="T48" s="93"/>
      <c r="U48" s="70"/>
      <c r="V48" s="90"/>
      <c r="W48" s="98"/>
      <c r="X48" s="90"/>
      <c r="Y48" s="98"/>
      <c r="Z48" s="90">
        <v>787259.47</v>
      </c>
      <c r="AA48" s="98"/>
      <c r="AB48" s="90"/>
      <c r="AC48" s="98"/>
      <c r="AD48" s="90"/>
      <c r="AE48" s="98"/>
      <c r="AF48" s="90"/>
      <c r="AG48" s="30"/>
    </row>
    <row r="49" spans="1:36" s="38" customFormat="1" ht="15" x14ac:dyDescent="0.25">
      <c r="A49" s="162" t="s">
        <v>224</v>
      </c>
      <c r="B49" s="77" t="s">
        <v>10</v>
      </c>
      <c r="C49" s="78" t="s">
        <v>193</v>
      </c>
      <c r="D49" s="153"/>
      <c r="E49" s="138"/>
      <c r="F49" s="107"/>
      <c r="G49" s="76"/>
      <c r="H49" s="86"/>
      <c r="I49" s="76"/>
      <c r="J49" s="105"/>
      <c r="K49" s="76"/>
      <c r="L49" s="86"/>
      <c r="M49" s="76"/>
      <c r="N49" s="76"/>
      <c r="O49" s="76"/>
      <c r="P49" s="105"/>
      <c r="Q49" s="70">
        <f t="shared" si="16"/>
        <v>1211274.6100000001</v>
      </c>
      <c r="R49" s="60">
        <f t="shared" si="11"/>
        <v>0</v>
      </c>
      <c r="S49" s="70">
        <f t="shared" si="13"/>
        <v>1211274.6100000001</v>
      </c>
      <c r="T49" s="93"/>
      <c r="U49" s="70"/>
      <c r="V49" s="90"/>
      <c r="W49" s="98"/>
      <c r="X49" s="90"/>
      <c r="Y49" s="98"/>
      <c r="Z49" s="90">
        <v>1211274.6100000001</v>
      </c>
      <c r="AA49" s="98"/>
      <c r="AB49" s="90"/>
      <c r="AC49" s="98"/>
      <c r="AD49" s="90"/>
      <c r="AE49" s="98"/>
      <c r="AF49" s="90"/>
      <c r="AG49" s="30"/>
    </row>
    <row r="50" spans="1:36" s="38" customFormat="1" ht="15" x14ac:dyDescent="0.25">
      <c r="A50" s="162" t="s">
        <v>225</v>
      </c>
      <c r="B50" s="77" t="s">
        <v>10</v>
      </c>
      <c r="C50" s="78" t="s">
        <v>194</v>
      </c>
      <c r="D50" s="153"/>
      <c r="E50" s="138"/>
      <c r="F50" s="107"/>
      <c r="G50" s="76"/>
      <c r="H50" s="86"/>
      <c r="I50" s="76"/>
      <c r="J50" s="105"/>
      <c r="K50" s="76"/>
      <c r="L50" s="86"/>
      <c r="M50" s="76"/>
      <c r="N50" s="76"/>
      <c r="O50" s="76"/>
      <c r="P50" s="105"/>
      <c r="Q50" s="70">
        <f t="shared" si="16"/>
        <v>1842237.62</v>
      </c>
      <c r="R50" s="60">
        <f t="shared" si="11"/>
        <v>0</v>
      </c>
      <c r="S50" s="70">
        <f t="shared" si="13"/>
        <v>1842237.62</v>
      </c>
      <c r="T50" s="93"/>
      <c r="U50" s="70"/>
      <c r="V50" s="90"/>
      <c r="W50" s="98"/>
      <c r="X50" s="90"/>
      <c r="Y50" s="98"/>
      <c r="Z50" s="90">
        <v>1842237.62</v>
      </c>
      <c r="AA50" s="98"/>
      <c r="AB50" s="90"/>
      <c r="AC50" s="98"/>
      <c r="AD50" s="90"/>
      <c r="AE50" s="98"/>
      <c r="AF50" s="90"/>
      <c r="AG50" s="30"/>
    </row>
    <row r="51" spans="1:36" s="38" customFormat="1" ht="15" x14ac:dyDescent="0.25">
      <c r="A51" s="162" t="s">
        <v>226</v>
      </c>
      <c r="B51" s="77" t="s">
        <v>10</v>
      </c>
      <c r="C51" s="78" t="s">
        <v>195</v>
      </c>
      <c r="D51" s="153"/>
      <c r="E51" s="138"/>
      <c r="F51" s="107"/>
      <c r="G51" s="76"/>
      <c r="H51" s="86"/>
      <c r="I51" s="76"/>
      <c r="J51" s="105"/>
      <c r="K51" s="76"/>
      <c r="L51" s="86"/>
      <c r="M51" s="76"/>
      <c r="N51" s="76"/>
      <c r="O51" s="76"/>
      <c r="P51" s="105"/>
      <c r="Q51" s="70">
        <f t="shared" si="16"/>
        <v>896706.14</v>
      </c>
      <c r="R51" s="60">
        <f t="shared" si="11"/>
        <v>0</v>
      </c>
      <c r="S51" s="70">
        <f t="shared" si="13"/>
        <v>896706.14</v>
      </c>
      <c r="T51" s="93"/>
      <c r="U51" s="70"/>
      <c r="V51" s="90"/>
      <c r="W51" s="98"/>
      <c r="X51" s="90"/>
      <c r="Y51" s="98"/>
      <c r="Z51" s="90">
        <v>896706.14</v>
      </c>
      <c r="AA51" s="98"/>
      <c r="AB51" s="90"/>
      <c r="AC51" s="98"/>
      <c r="AD51" s="90"/>
      <c r="AE51" s="98"/>
      <c r="AF51" s="90"/>
      <c r="AG51" s="30"/>
    </row>
    <row r="52" spans="1:36" s="38" customFormat="1" ht="15" x14ac:dyDescent="0.25">
      <c r="A52" s="162" t="s">
        <v>227</v>
      </c>
      <c r="B52" s="77" t="s">
        <v>10</v>
      </c>
      <c r="C52" s="78" t="s">
        <v>196</v>
      </c>
      <c r="D52" s="153"/>
      <c r="E52" s="138"/>
      <c r="F52" s="107"/>
      <c r="G52" s="76"/>
      <c r="H52" s="86"/>
      <c r="I52" s="76"/>
      <c r="J52" s="105"/>
      <c r="K52" s="76"/>
      <c r="L52" s="86"/>
      <c r="M52" s="76"/>
      <c r="N52" s="76"/>
      <c r="O52" s="76"/>
      <c r="P52" s="105"/>
      <c r="Q52" s="70">
        <f t="shared" si="16"/>
        <v>419674.86</v>
      </c>
      <c r="R52" s="60">
        <f t="shared" si="11"/>
        <v>0</v>
      </c>
      <c r="S52" s="70">
        <f t="shared" si="13"/>
        <v>419674.86</v>
      </c>
      <c r="T52" s="93"/>
      <c r="U52" s="70"/>
      <c r="V52" s="90"/>
      <c r="W52" s="98"/>
      <c r="X52" s="90"/>
      <c r="Y52" s="98"/>
      <c r="Z52" s="90">
        <v>419674.86</v>
      </c>
      <c r="AA52" s="98"/>
      <c r="AB52" s="90"/>
      <c r="AC52" s="98"/>
      <c r="AD52" s="90"/>
      <c r="AE52" s="98"/>
      <c r="AF52" s="90"/>
      <c r="AG52" s="30"/>
    </row>
    <row r="53" spans="1:36" s="38" customFormat="1" ht="15" x14ac:dyDescent="0.25">
      <c r="A53" s="162" t="s">
        <v>228</v>
      </c>
      <c r="B53" s="77" t="s">
        <v>10</v>
      </c>
      <c r="C53" s="78" t="s">
        <v>197</v>
      </c>
      <c r="D53" s="153"/>
      <c r="E53" s="138"/>
      <c r="F53" s="107"/>
      <c r="G53" s="76"/>
      <c r="H53" s="86"/>
      <c r="I53" s="76"/>
      <c r="J53" s="105"/>
      <c r="K53" s="76"/>
      <c r="L53" s="86"/>
      <c r="M53" s="76"/>
      <c r="N53" s="76"/>
      <c r="O53" s="76"/>
      <c r="P53" s="105"/>
      <c r="Q53" s="70">
        <f t="shared" si="16"/>
        <v>308575.57</v>
      </c>
      <c r="R53" s="60">
        <f t="shared" si="11"/>
        <v>0</v>
      </c>
      <c r="S53" s="70">
        <f t="shared" si="13"/>
        <v>308575.57</v>
      </c>
      <c r="T53" s="93"/>
      <c r="U53" s="70"/>
      <c r="V53" s="90"/>
      <c r="W53" s="98"/>
      <c r="X53" s="90"/>
      <c r="Y53" s="98"/>
      <c r="Z53" s="90">
        <v>308575.57</v>
      </c>
      <c r="AA53" s="98"/>
      <c r="AB53" s="90"/>
      <c r="AC53" s="98"/>
      <c r="AD53" s="90"/>
      <c r="AE53" s="98"/>
      <c r="AF53" s="90"/>
      <c r="AG53" s="30"/>
    </row>
    <row r="54" spans="1:36" s="38" customFormat="1" ht="25.5" x14ac:dyDescent="0.25">
      <c r="A54" s="162" t="s">
        <v>229</v>
      </c>
      <c r="B54" s="77" t="s">
        <v>10</v>
      </c>
      <c r="C54" s="78" t="s">
        <v>198</v>
      </c>
      <c r="D54" s="153"/>
      <c r="E54" s="138"/>
      <c r="F54" s="107"/>
      <c r="G54" s="76"/>
      <c r="H54" s="86"/>
      <c r="I54" s="76"/>
      <c r="J54" s="105"/>
      <c r="K54" s="76"/>
      <c r="L54" s="86"/>
      <c r="M54" s="76"/>
      <c r="N54" s="76"/>
      <c r="O54" s="76"/>
      <c r="P54" s="105"/>
      <c r="Q54" s="70">
        <f t="shared" si="16"/>
        <v>999887.46</v>
      </c>
      <c r="R54" s="60">
        <f t="shared" si="11"/>
        <v>0</v>
      </c>
      <c r="S54" s="70">
        <f t="shared" si="13"/>
        <v>999887.46</v>
      </c>
      <c r="T54" s="93"/>
      <c r="U54" s="70"/>
      <c r="V54" s="90"/>
      <c r="W54" s="98"/>
      <c r="X54" s="90"/>
      <c r="Y54" s="98"/>
      <c r="Z54" s="90">
        <v>999887.46</v>
      </c>
      <c r="AA54" s="98"/>
      <c r="AB54" s="90"/>
      <c r="AC54" s="98"/>
      <c r="AD54" s="90"/>
      <c r="AE54" s="98"/>
      <c r="AF54" s="90"/>
      <c r="AG54" s="30"/>
    </row>
    <row r="55" spans="1:36" s="38" customFormat="1" ht="25.5" x14ac:dyDescent="0.25">
      <c r="A55" s="162" t="s">
        <v>230</v>
      </c>
      <c r="B55" s="77" t="s">
        <v>10</v>
      </c>
      <c r="C55" s="78" t="s">
        <v>199</v>
      </c>
      <c r="D55" s="29"/>
      <c r="E55" s="138">
        <v>0.37</v>
      </c>
      <c r="F55" s="107"/>
      <c r="G55" s="76"/>
      <c r="H55" s="86"/>
      <c r="I55" s="76"/>
      <c r="J55" s="105"/>
      <c r="K55" s="76"/>
      <c r="L55" s="86"/>
      <c r="M55" s="76"/>
      <c r="N55" s="76"/>
      <c r="O55" s="76"/>
      <c r="P55" s="105"/>
      <c r="Q55" s="70">
        <f t="shared" si="16"/>
        <v>1161822.8</v>
      </c>
      <c r="R55" s="60">
        <f t="shared" si="11"/>
        <v>0</v>
      </c>
      <c r="S55" s="70">
        <f t="shared" si="13"/>
        <v>1161822.8</v>
      </c>
      <c r="T55" s="93"/>
      <c r="U55" s="70"/>
      <c r="V55" s="90"/>
      <c r="W55" s="98"/>
      <c r="X55" s="90"/>
      <c r="Y55" s="98"/>
      <c r="Z55" s="90">
        <v>1161822.8</v>
      </c>
      <c r="AA55" s="98"/>
      <c r="AB55" s="90"/>
      <c r="AC55" s="98"/>
      <c r="AD55" s="90"/>
      <c r="AE55" s="98"/>
      <c r="AF55" s="90"/>
      <c r="AG55" s="30"/>
    </row>
    <row r="56" spans="1:36" s="38" customFormat="1" ht="15" x14ac:dyDescent="0.25">
      <c r="A56" s="158">
        <v>1.04</v>
      </c>
      <c r="B56" s="54" t="s">
        <v>23</v>
      </c>
      <c r="C56" s="55" t="s">
        <v>69</v>
      </c>
      <c r="D56" s="56" t="s">
        <v>154</v>
      </c>
      <c r="E56" s="140">
        <v>12.5</v>
      </c>
      <c r="F56" s="130"/>
      <c r="G56" s="57"/>
      <c r="H56" s="57"/>
      <c r="I56" s="57"/>
      <c r="J56" s="58"/>
      <c r="K56" s="57"/>
      <c r="L56" s="57" t="s">
        <v>240</v>
      </c>
      <c r="M56" s="57"/>
      <c r="N56" s="57"/>
      <c r="O56" s="57"/>
      <c r="P56" s="58"/>
      <c r="Q56" s="63">
        <f>Q57+Q61</f>
        <v>2608765.09</v>
      </c>
      <c r="R56" s="63">
        <f>R57+R61</f>
        <v>0</v>
      </c>
      <c r="S56" s="63">
        <f>S57+S61</f>
        <v>2608765.09</v>
      </c>
      <c r="T56" s="30"/>
      <c r="U56" s="64">
        <f t="shared" ref="U56:AF56" si="17">SUM(U57+U61)</f>
        <v>0</v>
      </c>
      <c r="V56" s="127">
        <f t="shared" si="17"/>
        <v>0</v>
      </c>
      <c r="W56" s="64">
        <f t="shared" si="17"/>
        <v>0</v>
      </c>
      <c r="X56" s="127">
        <f t="shared" si="17"/>
        <v>0</v>
      </c>
      <c r="Y56" s="64">
        <f t="shared" si="17"/>
        <v>0</v>
      </c>
      <c r="Z56" s="127">
        <f t="shared" si="17"/>
        <v>2608765.09</v>
      </c>
      <c r="AA56" s="64">
        <f t="shared" si="17"/>
        <v>0</v>
      </c>
      <c r="AB56" s="127">
        <f t="shared" si="17"/>
        <v>0</v>
      </c>
      <c r="AC56" s="64">
        <f t="shared" si="17"/>
        <v>0</v>
      </c>
      <c r="AD56" s="127">
        <f t="shared" si="17"/>
        <v>0</v>
      </c>
      <c r="AE56" s="64">
        <f t="shared" si="17"/>
        <v>0</v>
      </c>
      <c r="AF56" s="127">
        <f t="shared" si="17"/>
        <v>0</v>
      </c>
      <c r="AG56" s="30"/>
    </row>
    <row r="57" spans="1:36" s="38" customFormat="1" ht="25.5" x14ac:dyDescent="0.25">
      <c r="A57" s="160" t="s">
        <v>35</v>
      </c>
      <c r="B57" s="48" t="s">
        <v>8</v>
      </c>
      <c r="C57" s="31" t="s">
        <v>77</v>
      </c>
      <c r="D57" s="80"/>
      <c r="E57" s="141">
        <f>SUM(E58:E60)</f>
        <v>13.09</v>
      </c>
      <c r="F57" s="145">
        <f>E57+E61</f>
        <v>33.83</v>
      </c>
      <c r="G57" s="81"/>
      <c r="H57" s="81"/>
      <c r="I57" s="81"/>
      <c r="J57" s="82"/>
      <c r="K57" s="81"/>
      <c r="L57" s="81"/>
      <c r="M57" s="81"/>
      <c r="N57" s="81"/>
      <c r="O57" s="81"/>
      <c r="P57" s="83"/>
      <c r="Q57" s="75">
        <f>SUM(Q58:Q60)</f>
        <v>1107995.3600000001</v>
      </c>
      <c r="R57" s="75">
        <f>SUM(R58:R60)</f>
        <v>0</v>
      </c>
      <c r="S57" s="75">
        <f>SUM(S58:S60)</f>
        <v>1107995.3600000001</v>
      </c>
      <c r="T57" s="84"/>
      <c r="U57" s="75">
        <f t="shared" ref="U57:AF57" si="18">SUM(U58:U60)</f>
        <v>0</v>
      </c>
      <c r="V57" s="75">
        <f t="shared" si="18"/>
        <v>0</v>
      </c>
      <c r="W57" s="75">
        <f t="shared" si="18"/>
        <v>0</v>
      </c>
      <c r="X57" s="75">
        <f t="shared" si="18"/>
        <v>0</v>
      </c>
      <c r="Y57" s="75">
        <f t="shared" si="18"/>
        <v>0</v>
      </c>
      <c r="Z57" s="75">
        <f t="shared" si="18"/>
        <v>1107995.3600000001</v>
      </c>
      <c r="AA57" s="75">
        <f t="shared" si="18"/>
        <v>0</v>
      </c>
      <c r="AB57" s="75">
        <f t="shared" si="18"/>
        <v>0</v>
      </c>
      <c r="AC57" s="75">
        <f t="shared" si="18"/>
        <v>0</v>
      </c>
      <c r="AD57" s="75">
        <f t="shared" si="18"/>
        <v>0</v>
      </c>
      <c r="AE57" s="75">
        <f t="shared" si="18"/>
        <v>0</v>
      </c>
      <c r="AF57" s="75">
        <f t="shared" si="18"/>
        <v>0</v>
      </c>
      <c r="AG57" s="30"/>
    </row>
    <row r="58" spans="1:36" s="38" customFormat="1" ht="25.5" x14ac:dyDescent="0.25">
      <c r="A58" s="159" t="s">
        <v>101</v>
      </c>
      <c r="B58" s="28" t="s">
        <v>10</v>
      </c>
      <c r="C58" s="28" t="s">
        <v>109</v>
      </c>
      <c r="D58" s="29"/>
      <c r="E58" s="139">
        <v>5.92</v>
      </c>
      <c r="F58" s="83"/>
      <c r="G58" s="76"/>
      <c r="H58" s="76"/>
      <c r="I58" s="76"/>
      <c r="J58" s="86"/>
      <c r="K58" s="76"/>
      <c r="L58" s="76"/>
      <c r="M58" s="76"/>
      <c r="N58" s="76"/>
      <c r="O58" s="76"/>
      <c r="P58" s="86"/>
      <c r="Q58" s="70">
        <f>R58+S58</f>
        <v>214775.56</v>
      </c>
      <c r="R58" s="60">
        <f t="shared" ref="R58:S59" si="19">SUM(U58+W58+Y58+AA58+AC58+AE58)</f>
        <v>0</v>
      </c>
      <c r="S58" s="70">
        <f t="shared" si="19"/>
        <v>214775.56</v>
      </c>
      <c r="T58" s="84"/>
      <c r="U58" s="70"/>
      <c r="V58" s="90"/>
      <c r="W58" s="98"/>
      <c r="X58" s="90"/>
      <c r="Y58" s="98"/>
      <c r="Z58" s="90">
        <v>214775.56</v>
      </c>
      <c r="AA58" s="98"/>
      <c r="AB58" s="90"/>
      <c r="AC58" s="98"/>
      <c r="AD58" s="90"/>
      <c r="AE58" s="98"/>
      <c r="AF58" s="90"/>
      <c r="AG58" s="30"/>
    </row>
    <row r="59" spans="1:36" s="38" customFormat="1" ht="15" x14ac:dyDescent="0.25">
      <c r="A59" s="159" t="s">
        <v>102</v>
      </c>
      <c r="B59" s="28" t="s">
        <v>10</v>
      </c>
      <c r="C59" s="28" t="s">
        <v>111</v>
      </c>
      <c r="D59" s="29"/>
      <c r="E59" s="137">
        <v>4.47</v>
      </c>
      <c r="F59" s="84"/>
      <c r="G59" s="18"/>
      <c r="H59" s="18"/>
      <c r="I59" s="18"/>
      <c r="J59" s="30"/>
      <c r="K59" s="18"/>
      <c r="L59" s="18"/>
      <c r="M59" s="18"/>
      <c r="N59" s="76"/>
      <c r="O59" s="76"/>
      <c r="P59" s="86"/>
      <c r="Q59" s="70">
        <f>R59+S59</f>
        <v>592088.98</v>
      </c>
      <c r="R59" s="60">
        <f t="shared" si="19"/>
        <v>0</v>
      </c>
      <c r="S59" s="70">
        <f t="shared" si="19"/>
        <v>592088.98</v>
      </c>
      <c r="T59" s="84"/>
      <c r="U59" s="70"/>
      <c r="V59" s="90"/>
      <c r="W59" s="98"/>
      <c r="X59" s="90"/>
      <c r="Y59" s="98"/>
      <c r="Z59" s="90">
        <v>592088.98</v>
      </c>
      <c r="AA59" s="98"/>
      <c r="AB59" s="90"/>
      <c r="AC59" s="98"/>
      <c r="AD59" s="90"/>
      <c r="AE59" s="98"/>
      <c r="AF59" s="90"/>
      <c r="AG59" s="30"/>
    </row>
    <row r="60" spans="1:36" s="38" customFormat="1" ht="25.5" x14ac:dyDescent="0.25">
      <c r="A60" s="161" t="s">
        <v>231</v>
      </c>
      <c r="B60" s="108" t="s">
        <v>10</v>
      </c>
      <c r="C60" s="109" t="s">
        <v>148</v>
      </c>
      <c r="D60" s="29"/>
      <c r="E60" s="143">
        <v>2.7</v>
      </c>
      <c r="F60" s="131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1">
        <f t="shared" ref="Q60" si="20">R60+S60</f>
        <v>301130.82</v>
      </c>
      <c r="R60" s="60">
        <f>SUM(U60+W60+Y60+AA60+AC60+AE60)</f>
        <v>0</v>
      </c>
      <c r="S60" s="166">
        <f>SUM(X60+V60+Z60+AB60+AD60+AF60)</f>
        <v>301130.82</v>
      </c>
      <c r="T60" s="24"/>
      <c r="U60" s="70"/>
      <c r="V60" s="90"/>
      <c r="W60" s="98"/>
      <c r="X60" s="90"/>
      <c r="Y60" s="98"/>
      <c r="Z60" s="90">
        <v>301130.82</v>
      </c>
      <c r="AA60" s="98"/>
      <c r="AB60" s="90"/>
      <c r="AC60" s="98"/>
      <c r="AD60" s="90"/>
      <c r="AE60" s="98"/>
      <c r="AF60" s="90"/>
      <c r="AG60" s="30"/>
      <c r="AH60" s="91"/>
      <c r="AI60" s="91"/>
      <c r="AJ60" s="92"/>
    </row>
    <row r="61" spans="1:36" s="38" customFormat="1" ht="25.5" x14ac:dyDescent="0.25">
      <c r="A61" s="160" t="s">
        <v>104</v>
      </c>
      <c r="B61" s="48" t="s">
        <v>8</v>
      </c>
      <c r="C61" s="49" t="s">
        <v>89</v>
      </c>
      <c r="D61" s="80"/>
      <c r="E61" s="141">
        <f>SUM(E62:E74)</f>
        <v>20.74</v>
      </c>
      <c r="F61" s="83"/>
      <c r="G61" s="76"/>
      <c r="H61" s="76"/>
      <c r="I61" s="76"/>
      <c r="J61" s="86"/>
      <c r="K61" s="76"/>
      <c r="L61" s="76"/>
      <c r="M61" s="76"/>
      <c r="N61" s="76"/>
      <c r="O61" s="76"/>
      <c r="P61" s="86"/>
      <c r="Q61" s="59">
        <f>SUM(Q62:Q74)</f>
        <v>1500769.73</v>
      </c>
      <c r="R61" s="59">
        <f>SUM(R62:R72)</f>
        <v>0</v>
      </c>
      <c r="S61" s="59">
        <f>SUM(S62:S74)</f>
        <v>1500769.73</v>
      </c>
      <c r="T61" s="84"/>
      <c r="U61" s="59">
        <f t="shared" ref="U61:AF61" si="21">SUM(U62:U74)</f>
        <v>0</v>
      </c>
      <c r="V61" s="59">
        <f t="shared" si="21"/>
        <v>0</v>
      </c>
      <c r="W61" s="59">
        <f t="shared" si="21"/>
        <v>0</v>
      </c>
      <c r="X61" s="59">
        <f>SUM(X62:X74)</f>
        <v>0</v>
      </c>
      <c r="Y61" s="59">
        <f t="shared" si="21"/>
        <v>0</v>
      </c>
      <c r="Z61" s="59">
        <f t="shared" si="21"/>
        <v>1500769.73</v>
      </c>
      <c r="AA61" s="59">
        <f t="shared" si="21"/>
        <v>0</v>
      </c>
      <c r="AB61" s="59">
        <f t="shared" si="21"/>
        <v>0</v>
      </c>
      <c r="AC61" s="59">
        <f t="shared" si="21"/>
        <v>0</v>
      </c>
      <c r="AD61" s="59">
        <f t="shared" si="21"/>
        <v>0</v>
      </c>
      <c r="AE61" s="59">
        <f t="shared" si="21"/>
        <v>0</v>
      </c>
      <c r="AF61" s="59">
        <f t="shared" si="21"/>
        <v>0</v>
      </c>
      <c r="AG61" s="103"/>
      <c r="AH61" s="93"/>
      <c r="AI61" s="91"/>
      <c r="AJ61" s="92"/>
    </row>
    <row r="62" spans="1:36" s="38" customFormat="1" ht="15" x14ac:dyDescent="0.25">
      <c r="A62" s="162" t="s">
        <v>105</v>
      </c>
      <c r="B62" s="28" t="s">
        <v>10</v>
      </c>
      <c r="C62" s="28" t="s">
        <v>90</v>
      </c>
      <c r="D62" s="29"/>
      <c r="E62" s="139">
        <v>2.34</v>
      </c>
      <c r="F62" s="83"/>
      <c r="G62" s="76"/>
      <c r="H62" s="76"/>
      <c r="I62" s="76"/>
      <c r="J62" s="86"/>
      <c r="K62" s="76"/>
      <c r="L62" s="76"/>
      <c r="M62" s="76"/>
      <c r="N62" s="76"/>
      <c r="O62" s="76"/>
      <c r="P62" s="86"/>
      <c r="Q62" s="70">
        <f>R62+S62</f>
        <v>172233.29</v>
      </c>
      <c r="R62" s="60">
        <f>SUM(U62+W62+Y62+AA62+AC62+AE62)</f>
        <v>0</v>
      </c>
      <c r="S62" s="70">
        <f>SUM(V62+X62+Z62+AB62+AD62+AF62)</f>
        <v>172233.29</v>
      </c>
      <c r="T62" s="84"/>
      <c r="U62" s="70"/>
      <c r="V62" s="90"/>
      <c r="W62" s="98"/>
      <c r="X62" s="90"/>
      <c r="Y62" s="98"/>
      <c r="Z62" s="90">
        <v>172233.29</v>
      </c>
      <c r="AA62" s="98"/>
      <c r="AB62" s="90"/>
      <c r="AC62" s="98"/>
      <c r="AD62" s="90"/>
      <c r="AE62" s="98"/>
      <c r="AF62" s="90"/>
      <c r="AG62" s="103"/>
      <c r="AH62" s="93"/>
      <c r="AI62" s="91"/>
      <c r="AJ62" s="92"/>
    </row>
    <row r="63" spans="1:36" s="38" customFormat="1" ht="25.5" x14ac:dyDescent="0.25">
      <c r="A63" s="162" t="s">
        <v>106</v>
      </c>
      <c r="B63" s="28" t="s">
        <v>10</v>
      </c>
      <c r="C63" s="28" t="s">
        <v>110</v>
      </c>
      <c r="D63" s="29"/>
      <c r="E63" s="139">
        <v>1.07</v>
      </c>
      <c r="F63" s="83"/>
      <c r="G63" s="76"/>
      <c r="H63" s="76"/>
      <c r="I63" s="76"/>
      <c r="J63" s="86"/>
      <c r="K63" s="76"/>
      <c r="L63" s="76"/>
      <c r="M63" s="76"/>
      <c r="N63" s="76"/>
      <c r="O63" s="76"/>
      <c r="P63" s="86"/>
      <c r="Q63" s="70">
        <f t="shared" ref="Q63:Q74" si="22">R63+S63</f>
        <v>38125.99</v>
      </c>
      <c r="R63" s="60">
        <f>SUM(U63+W63+Y63+AA63+AC63+AE63)</f>
        <v>0</v>
      </c>
      <c r="S63" s="70">
        <f>SUM(V63+X63+Z63+AB63+AD63+AF63)</f>
        <v>38125.99</v>
      </c>
      <c r="T63" s="84"/>
      <c r="U63" s="70"/>
      <c r="V63" s="90"/>
      <c r="W63" s="98"/>
      <c r="X63" s="90"/>
      <c r="Y63" s="98"/>
      <c r="Z63" s="90">
        <v>38125.99</v>
      </c>
      <c r="AA63" s="98"/>
      <c r="AB63" s="90"/>
      <c r="AC63" s="98"/>
      <c r="AD63" s="90"/>
      <c r="AE63" s="98"/>
      <c r="AF63" s="90"/>
      <c r="AG63" s="103"/>
      <c r="AH63" s="93"/>
      <c r="AI63" s="91"/>
      <c r="AJ63" s="92"/>
    </row>
    <row r="64" spans="1:36" s="38" customFormat="1" ht="15" x14ac:dyDescent="0.25">
      <c r="A64" s="159" t="s">
        <v>232</v>
      </c>
      <c r="B64" s="28" t="s">
        <v>10</v>
      </c>
      <c r="C64" s="28" t="s">
        <v>133</v>
      </c>
      <c r="D64" s="29"/>
      <c r="E64" s="137">
        <v>1.7</v>
      </c>
      <c r="F64" s="84"/>
      <c r="G64" s="18"/>
      <c r="H64" s="18"/>
      <c r="I64" s="18"/>
      <c r="J64" s="30"/>
      <c r="K64" s="18"/>
      <c r="L64" s="18"/>
      <c r="M64" s="18"/>
      <c r="N64" s="18"/>
      <c r="O64" s="18"/>
      <c r="P64" s="30"/>
      <c r="Q64" s="60">
        <f t="shared" si="22"/>
        <v>202472.79</v>
      </c>
      <c r="R64" s="60">
        <f t="shared" ref="R64:R74" si="23">SUM(U64+W64+Y64+AA64+AC64+AE64)</f>
        <v>0</v>
      </c>
      <c r="S64" s="70">
        <f>SUM(V64+X64+Z64+AB64+AD64+AF64)</f>
        <v>202472.79</v>
      </c>
      <c r="T64" s="84"/>
      <c r="U64" s="70"/>
      <c r="V64" s="90"/>
      <c r="W64" s="98"/>
      <c r="X64" s="90"/>
      <c r="Y64" s="98"/>
      <c r="Z64" s="90">
        <v>202472.79</v>
      </c>
      <c r="AA64" s="98"/>
      <c r="AB64" s="90"/>
      <c r="AC64" s="98"/>
      <c r="AD64" s="90"/>
      <c r="AE64" s="98"/>
      <c r="AF64" s="90"/>
      <c r="AG64" s="93"/>
      <c r="AH64" s="93"/>
      <c r="AI64" s="91"/>
      <c r="AJ64" s="92"/>
    </row>
    <row r="65" spans="1:51" s="38" customFormat="1" ht="15" x14ac:dyDescent="0.25">
      <c r="A65" s="162" t="s">
        <v>107</v>
      </c>
      <c r="B65" s="77" t="s">
        <v>10</v>
      </c>
      <c r="C65" s="78" t="s">
        <v>93</v>
      </c>
      <c r="D65" s="29"/>
      <c r="E65" s="139">
        <v>0.82</v>
      </c>
      <c r="F65" s="83"/>
      <c r="G65" s="76"/>
      <c r="H65" s="76"/>
      <c r="I65" s="76"/>
      <c r="J65" s="86"/>
      <c r="K65" s="76"/>
      <c r="L65" s="76"/>
      <c r="M65" s="76"/>
      <c r="N65" s="76"/>
      <c r="O65" s="76"/>
      <c r="P65" s="86"/>
      <c r="Q65" s="70">
        <f t="shared" si="22"/>
        <v>7299.58</v>
      </c>
      <c r="R65" s="60">
        <f t="shared" si="23"/>
        <v>0</v>
      </c>
      <c r="S65" s="70">
        <f t="shared" ref="S65:S72" si="24">SUM(V65+X65+Z65+AB65+AD65+AF65)</f>
        <v>7299.58</v>
      </c>
      <c r="T65" s="99"/>
      <c r="U65" s="70"/>
      <c r="V65" s="90"/>
      <c r="W65" s="66"/>
      <c r="X65" s="90"/>
      <c r="Y65" s="98"/>
      <c r="Z65" s="90">
        <v>7299.58</v>
      </c>
      <c r="AA65" s="98"/>
      <c r="AB65" s="90"/>
      <c r="AC65" s="98"/>
      <c r="AD65" s="90"/>
      <c r="AE65" s="98"/>
      <c r="AF65" s="90"/>
      <c r="AG65" s="93"/>
      <c r="AH65" s="93"/>
      <c r="AI65" s="91"/>
      <c r="AJ65" s="92"/>
    </row>
    <row r="66" spans="1:51" s="38" customFormat="1" ht="15" x14ac:dyDescent="0.25">
      <c r="A66" s="162" t="s">
        <v>128</v>
      </c>
      <c r="B66" s="77" t="s">
        <v>10</v>
      </c>
      <c r="C66" s="78" t="s">
        <v>94</v>
      </c>
      <c r="D66" s="29"/>
      <c r="E66" s="143">
        <v>1.7</v>
      </c>
      <c r="F66" s="132"/>
      <c r="G66" s="76"/>
      <c r="H66" s="86"/>
      <c r="I66" s="76"/>
      <c r="J66" s="76"/>
      <c r="K66" s="76"/>
      <c r="L66" s="86"/>
      <c r="M66" s="76"/>
      <c r="N66" s="76"/>
      <c r="O66" s="76"/>
      <c r="P66" s="76"/>
      <c r="Q66" s="70">
        <f t="shared" ref="Q66:Q67" si="25">R66+S66</f>
        <v>35302.980000000003</v>
      </c>
      <c r="R66" s="60">
        <f t="shared" si="23"/>
        <v>0</v>
      </c>
      <c r="S66" s="70">
        <f t="shared" si="24"/>
        <v>35302.980000000003</v>
      </c>
      <c r="T66" s="99"/>
      <c r="U66" s="70"/>
      <c r="V66" s="90"/>
      <c r="W66" s="66"/>
      <c r="X66" s="90"/>
      <c r="Y66" s="98"/>
      <c r="Z66" s="90">
        <v>35302.980000000003</v>
      </c>
      <c r="AA66" s="98"/>
      <c r="AB66" s="90"/>
      <c r="AC66" s="98"/>
      <c r="AD66" s="90"/>
      <c r="AE66" s="98"/>
      <c r="AF66" s="90"/>
      <c r="AG66" s="93"/>
      <c r="AH66" s="93"/>
      <c r="AI66" s="91"/>
      <c r="AJ66" s="92"/>
    </row>
    <row r="67" spans="1:51" s="38" customFormat="1" ht="25.5" x14ac:dyDescent="0.25">
      <c r="A67" s="162" t="s">
        <v>129</v>
      </c>
      <c r="B67" s="77" t="s">
        <v>10</v>
      </c>
      <c r="C67" s="78" t="s">
        <v>132</v>
      </c>
      <c r="D67" s="29"/>
      <c r="E67" s="138">
        <v>1.69</v>
      </c>
      <c r="F67" s="132"/>
      <c r="G67" s="76"/>
      <c r="H67" s="86"/>
      <c r="I67" s="76"/>
      <c r="J67" s="76"/>
      <c r="K67" s="76"/>
      <c r="L67" s="86"/>
      <c r="M67" s="76"/>
      <c r="N67" s="76"/>
      <c r="O67" s="76"/>
      <c r="P67" s="76"/>
      <c r="Q67" s="70">
        <f t="shared" si="25"/>
        <v>109540.93</v>
      </c>
      <c r="R67" s="60">
        <f t="shared" si="23"/>
        <v>0</v>
      </c>
      <c r="S67" s="70">
        <f t="shared" si="24"/>
        <v>109540.93</v>
      </c>
      <c r="T67" s="99"/>
      <c r="U67" s="70"/>
      <c r="V67" s="90"/>
      <c r="W67" s="66"/>
      <c r="X67" s="90"/>
      <c r="Y67" s="98"/>
      <c r="Z67" s="90">
        <v>109540.93</v>
      </c>
      <c r="AA67" s="98"/>
      <c r="AB67" s="90"/>
      <c r="AC67" s="98"/>
      <c r="AD67" s="90"/>
      <c r="AE67" s="98"/>
      <c r="AF67" s="90"/>
      <c r="AG67" s="93"/>
      <c r="AH67" s="93"/>
      <c r="AI67" s="91"/>
      <c r="AJ67" s="92"/>
    </row>
    <row r="68" spans="1:51" s="38" customFormat="1" ht="25.5" x14ac:dyDescent="0.25">
      <c r="A68" s="162" t="s">
        <v>134</v>
      </c>
      <c r="B68" s="77" t="s">
        <v>10</v>
      </c>
      <c r="C68" s="78" t="s">
        <v>139</v>
      </c>
      <c r="D68" s="29"/>
      <c r="E68" s="143">
        <v>1.9</v>
      </c>
      <c r="F68" s="132"/>
      <c r="G68" s="76"/>
      <c r="H68" s="86"/>
      <c r="I68" s="76"/>
      <c r="J68" s="76"/>
      <c r="K68" s="76"/>
      <c r="L68" s="86"/>
      <c r="M68" s="76"/>
      <c r="N68" s="76"/>
      <c r="O68" s="76"/>
      <c r="P68" s="76"/>
      <c r="Q68" s="70">
        <f t="shared" si="22"/>
        <v>14976.93</v>
      </c>
      <c r="R68" s="60">
        <f t="shared" si="23"/>
        <v>0</v>
      </c>
      <c r="S68" s="70">
        <f t="shared" si="24"/>
        <v>14976.93</v>
      </c>
      <c r="T68" s="99"/>
      <c r="U68" s="70"/>
      <c r="V68" s="90"/>
      <c r="W68" s="66"/>
      <c r="X68" s="90"/>
      <c r="Y68" s="98"/>
      <c r="Z68" s="90">
        <v>14976.93</v>
      </c>
      <c r="AA68" s="98"/>
      <c r="AB68" s="90"/>
      <c r="AC68" s="98"/>
      <c r="AD68" s="90"/>
      <c r="AE68" s="98"/>
      <c r="AF68" s="90"/>
      <c r="AG68" s="93"/>
      <c r="AH68" s="93"/>
      <c r="AI68" s="91"/>
      <c r="AJ68" s="92"/>
    </row>
    <row r="69" spans="1:51" s="38" customFormat="1" ht="25.5" x14ac:dyDescent="0.25">
      <c r="A69" s="162" t="s">
        <v>143</v>
      </c>
      <c r="B69" s="77" t="s">
        <v>10</v>
      </c>
      <c r="C69" s="78" t="s">
        <v>142</v>
      </c>
      <c r="D69" s="29"/>
      <c r="E69" s="143">
        <v>3.5</v>
      </c>
      <c r="F69" s="133"/>
      <c r="G69" s="76"/>
      <c r="H69" s="86"/>
      <c r="I69" s="76"/>
      <c r="J69" s="105"/>
      <c r="K69" s="76"/>
      <c r="L69" s="86"/>
      <c r="M69" s="76"/>
      <c r="N69" s="76"/>
      <c r="O69" s="76"/>
      <c r="P69" s="105"/>
      <c r="Q69" s="70">
        <f t="shared" si="22"/>
        <v>382719.58</v>
      </c>
      <c r="R69" s="60">
        <f t="shared" si="23"/>
        <v>0</v>
      </c>
      <c r="S69" s="70">
        <f t="shared" si="24"/>
        <v>382719.58</v>
      </c>
      <c r="T69" s="93"/>
      <c r="U69" s="70"/>
      <c r="V69" s="90"/>
      <c r="W69" s="98"/>
      <c r="X69" s="154"/>
      <c r="Y69" s="98"/>
      <c r="Z69" s="90">
        <v>382719.58</v>
      </c>
      <c r="AA69" s="98"/>
      <c r="AB69" s="90"/>
      <c r="AC69" s="98"/>
      <c r="AD69" s="90"/>
      <c r="AE69" s="98"/>
      <c r="AF69" s="90"/>
      <c r="AG69" s="93"/>
      <c r="AH69" s="93"/>
      <c r="AI69" s="91"/>
      <c r="AJ69" s="92"/>
    </row>
    <row r="70" spans="1:51" s="38" customFormat="1" ht="15" x14ac:dyDescent="0.25">
      <c r="A70" s="162" t="s">
        <v>145</v>
      </c>
      <c r="B70" s="77" t="s">
        <v>10</v>
      </c>
      <c r="C70" s="78" t="s">
        <v>144</v>
      </c>
      <c r="D70" s="29"/>
      <c r="E70" s="138">
        <v>1.03</v>
      </c>
      <c r="F70" s="133"/>
      <c r="G70" s="76"/>
      <c r="H70" s="86"/>
      <c r="I70" s="76"/>
      <c r="J70" s="105"/>
      <c r="K70" s="76"/>
      <c r="L70" s="86"/>
      <c r="M70" s="76"/>
      <c r="N70" s="76"/>
      <c r="O70" s="76"/>
      <c r="P70" s="105"/>
      <c r="Q70" s="70">
        <f t="shared" si="22"/>
        <v>78690.13</v>
      </c>
      <c r="R70" s="60">
        <f t="shared" si="23"/>
        <v>0</v>
      </c>
      <c r="S70" s="70">
        <f t="shared" si="24"/>
        <v>78690.13</v>
      </c>
      <c r="T70" s="93"/>
      <c r="U70" s="70"/>
      <c r="V70" s="90"/>
      <c r="W70" s="98"/>
      <c r="X70" s="90"/>
      <c r="Y70" s="98"/>
      <c r="Z70" s="90">
        <v>78690.13</v>
      </c>
      <c r="AA70" s="98"/>
      <c r="AB70" s="90"/>
      <c r="AC70" s="98"/>
      <c r="AD70" s="90"/>
      <c r="AE70" s="98"/>
      <c r="AF70" s="90"/>
      <c r="AG70" s="93"/>
      <c r="AH70" s="93"/>
      <c r="AI70" s="91"/>
      <c r="AJ70" s="92"/>
    </row>
    <row r="71" spans="1:51" s="38" customFormat="1" ht="25.5" x14ac:dyDescent="0.25">
      <c r="A71" s="162" t="s">
        <v>147</v>
      </c>
      <c r="B71" s="77" t="s">
        <v>10</v>
      </c>
      <c r="C71" s="78" t="s">
        <v>146</v>
      </c>
      <c r="D71" s="29"/>
      <c r="E71" s="143">
        <v>3.4</v>
      </c>
      <c r="F71" s="133"/>
      <c r="G71" s="76"/>
      <c r="H71" s="86"/>
      <c r="I71" s="76"/>
      <c r="J71" s="105"/>
      <c r="K71" s="76"/>
      <c r="L71" s="86"/>
      <c r="M71" s="76"/>
      <c r="N71" s="76"/>
      <c r="O71" s="76"/>
      <c r="P71" s="105"/>
      <c r="Q71" s="70">
        <f t="shared" si="22"/>
        <v>252010.31</v>
      </c>
      <c r="R71" s="60">
        <f t="shared" si="23"/>
        <v>0</v>
      </c>
      <c r="S71" s="70">
        <f t="shared" si="24"/>
        <v>252010.31</v>
      </c>
      <c r="T71" s="93"/>
      <c r="U71" s="70"/>
      <c r="V71" s="90"/>
      <c r="W71" s="98"/>
      <c r="X71" s="90"/>
      <c r="Y71" s="98"/>
      <c r="Z71" s="90">
        <v>252010.31</v>
      </c>
      <c r="AA71" s="98"/>
      <c r="AB71" s="90"/>
      <c r="AC71" s="98"/>
      <c r="AD71" s="90"/>
      <c r="AE71" s="98"/>
      <c r="AF71" s="90"/>
      <c r="AG71" s="93"/>
      <c r="AH71" s="93"/>
      <c r="AI71" s="91"/>
      <c r="AJ71" s="92"/>
    </row>
    <row r="72" spans="1:51" s="38" customFormat="1" ht="25.5" x14ac:dyDescent="0.25">
      <c r="A72" s="162" t="s">
        <v>150</v>
      </c>
      <c r="B72" s="77" t="s">
        <v>10</v>
      </c>
      <c r="C72" s="78" t="s">
        <v>149</v>
      </c>
      <c r="D72" s="29"/>
      <c r="E72" s="138">
        <v>0.82</v>
      </c>
      <c r="F72" s="133"/>
      <c r="G72" s="76"/>
      <c r="H72" s="86"/>
      <c r="I72" s="76"/>
      <c r="J72" s="105"/>
      <c r="K72" s="76"/>
      <c r="L72" s="86"/>
      <c r="M72" s="76"/>
      <c r="N72" s="76"/>
      <c r="O72" s="76"/>
      <c r="P72" s="105"/>
      <c r="Q72" s="70">
        <f t="shared" si="22"/>
        <v>123055.69</v>
      </c>
      <c r="R72" s="60">
        <f t="shared" si="23"/>
        <v>0</v>
      </c>
      <c r="S72" s="70">
        <f t="shared" si="24"/>
        <v>123055.69</v>
      </c>
      <c r="T72" s="93"/>
      <c r="U72" s="70"/>
      <c r="V72" s="90"/>
      <c r="W72" s="98"/>
      <c r="X72" s="90"/>
      <c r="Y72" s="98"/>
      <c r="Z72" s="90">
        <v>123055.69</v>
      </c>
      <c r="AA72" s="98"/>
      <c r="AB72" s="90"/>
      <c r="AC72" s="98"/>
      <c r="AD72" s="90"/>
      <c r="AE72" s="98"/>
      <c r="AF72" s="90"/>
      <c r="AG72" s="93"/>
      <c r="AH72" s="93"/>
      <c r="AI72" s="91"/>
      <c r="AJ72" s="92"/>
    </row>
    <row r="73" spans="1:51" s="38" customFormat="1" ht="25.5" x14ac:dyDescent="0.25">
      <c r="A73" s="162" t="s">
        <v>140</v>
      </c>
      <c r="B73" s="77" t="s">
        <v>10</v>
      </c>
      <c r="C73" s="78" t="s">
        <v>152</v>
      </c>
      <c r="D73" s="29"/>
      <c r="E73" s="138">
        <v>0.03</v>
      </c>
      <c r="F73" s="133"/>
      <c r="G73" s="76"/>
      <c r="H73" s="86"/>
      <c r="I73" s="76"/>
      <c r="J73" s="105"/>
      <c r="K73" s="76"/>
      <c r="L73" s="86"/>
      <c r="M73" s="76"/>
      <c r="N73" s="76"/>
      <c r="O73" s="76"/>
      <c r="P73" s="105"/>
      <c r="Q73" s="70">
        <f t="shared" si="22"/>
        <v>14197.31</v>
      </c>
      <c r="R73" s="60">
        <f t="shared" si="23"/>
        <v>0</v>
      </c>
      <c r="S73" s="70">
        <f>SUM(V73+X73+Z73+AB73+AD73+AF73)</f>
        <v>14197.31</v>
      </c>
      <c r="T73" s="93"/>
      <c r="U73" s="70"/>
      <c r="V73" s="90"/>
      <c r="W73" s="98"/>
      <c r="X73" s="90"/>
      <c r="Y73" s="98"/>
      <c r="Z73" s="90">
        <v>14197.31</v>
      </c>
      <c r="AA73" s="98"/>
      <c r="AB73" s="90"/>
      <c r="AC73" s="98"/>
      <c r="AD73" s="90"/>
      <c r="AE73" s="98"/>
      <c r="AF73" s="90"/>
      <c r="AG73" s="93"/>
      <c r="AH73" s="93"/>
      <c r="AI73" s="91"/>
      <c r="AJ73" s="92"/>
    </row>
    <row r="74" spans="1:51" s="38" customFormat="1" ht="25.5" x14ac:dyDescent="0.25">
      <c r="A74" s="162" t="s">
        <v>141</v>
      </c>
      <c r="B74" s="77" t="s">
        <v>10</v>
      </c>
      <c r="C74" s="78" t="s">
        <v>153</v>
      </c>
      <c r="D74" s="29"/>
      <c r="E74" s="138">
        <v>0.74</v>
      </c>
      <c r="F74" s="133"/>
      <c r="G74" s="76"/>
      <c r="H74" s="86"/>
      <c r="I74" s="76"/>
      <c r="J74" s="105"/>
      <c r="K74" s="76"/>
      <c r="L74" s="86"/>
      <c r="M74" s="76"/>
      <c r="N74" s="76"/>
      <c r="O74" s="76"/>
      <c r="P74" s="105"/>
      <c r="Q74" s="70">
        <f t="shared" si="22"/>
        <v>70144.22</v>
      </c>
      <c r="R74" s="60">
        <f t="shared" si="23"/>
        <v>0</v>
      </c>
      <c r="S74" s="70">
        <f>SUM(V74+X74+Z74+AB74+AD74+AF74)</f>
        <v>70144.22</v>
      </c>
      <c r="T74" s="93"/>
      <c r="U74" s="70"/>
      <c r="V74" s="90"/>
      <c r="W74" s="98"/>
      <c r="X74" s="90"/>
      <c r="Y74" s="98"/>
      <c r="Z74" s="90">
        <v>70144.22</v>
      </c>
      <c r="AA74" s="98"/>
      <c r="AB74" s="90"/>
      <c r="AC74" s="98"/>
      <c r="AD74" s="90"/>
      <c r="AE74" s="98"/>
      <c r="AF74" s="90"/>
      <c r="AG74" s="93"/>
      <c r="AH74" s="93"/>
      <c r="AI74" s="91"/>
      <c r="AJ74" s="92"/>
    </row>
    <row r="75" spans="1:51" s="38" customFormat="1" ht="25.5" x14ac:dyDescent="0.25">
      <c r="A75" s="158">
        <v>1.05</v>
      </c>
      <c r="B75" s="54" t="s">
        <v>23</v>
      </c>
      <c r="C75" s="55" t="s">
        <v>70</v>
      </c>
      <c r="D75" s="56" t="s">
        <v>155</v>
      </c>
      <c r="E75" s="57">
        <v>91</v>
      </c>
      <c r="F75" s="130"/>
      <c r="G75" s="57"/>
      <c r="H75" s="57"/>
      <c r="I75" s="57"/>
      <c r="J75" s="58"/>
      <c r="K75" s="57"/>
      <c r="L75" s="57" t="s">
        <v>240</v>
      </c>
      <c r="M75" s="57"/>
      <c r="N75" s="57"/>
      <c r="O75" s="57"/>
      <c r="P75" s="58"/>
      <c r="Q75" s="63">
        <f>Q76+Q80</f>
        <v>273641.13</v>
      </c>
      <c r="R75" s="63">
        <f>R76+R80</f>
        <v>0</v>
      </c>
      <c r="S75" s="63">
        <f>S76+S80</f>
        <v>273641.13</v>
      </c>
      <c r="T75" s="99"/>
      <c r="U75" s="63">
        <f t="shared" ref="U75:AF75" si="26">SUM(U76+U80)</f>
        <v>0</v>
      </c>
      <c r="V75" s="126">
        <f t="shared" si="26"/>
        <v>0</v>
      </c>
      <c r="W75" s="63">
        <f t="shared" si="26"/>
        <v>0</v>
      </c>
      <c r="X75" s="126">
        <f t="shared" si="26"/>
        <v>0</v>
      </c>
      <c r="Y75" s="63">
        <f t="shared" si="26"/>
        <v>0</v>
      </c>
      <c r="Z75" s="126">
        <f t="shared" si="26"/>
        <v>273641.13</v>
      </c>
      <c r="AA75" s="63">
        <f t="shared" si="26"/>
        <v>0</v>
      </c>
      <c r="AB75" s="126">
        <f t="shared" si="26"/>
        <v>0</v>
      </c>
      <c r="AC75" s="63">
        <f t="shared" si="26"/>
        <v>0</v>
      </c>
      <c r="AD75" s="126">
        <f t="shared" si="26"/>
        <v>0</v>
      </c>
      <c r="AE75" s="63">
        <f t="shared" si="26"/>
        <v>0</v>
      </c>
      <c r="AF75" s="126">
        <f t="shared" si="26"/>
        <v>0</v>
      </c>
      <c r="AG75" s="93"/>
      <c r="AH75" s="93"/>
      <c r="AI75" s="91"/>
      <c r="AJ75" s="92"/>
    </row>
    <row r="76" spans="1:51" s="38" customFormat="1" ht="25.5" x14ac:dyDescent="0.25">
      <c r="A76" s="160" t="s">
        <v>36</v>
      </c>
      <c r="B76" s="48" t="s">
        <v>8</v>
      </c>
      <c r="C76" s="31" t="s">
        <v>77</v>
      </c>
      <c r="D76" s="50"/>
      <c r="E76" s="13">
        <f>SUM(E77:E79)</f>
        <v>1472</v>
      </c>
      <c r="F76" s="151">
        <f>SUM(E76+E80)</f>
        <v>4379</v>
      </c>
      <c r="G76" s="13"/>
      <c r="H76" s="13"/>
      <c r="I76" s="13"/>
      <c r="J76" s="30"/>
      <c r="K76" s="13"/>
      <c r="L76" s="13"/>
      <c r="M76" s="13"/>
      <c r="N76" s="13"/>
      <c r="O76" s="13"/>
      <c r="P76" s="30"/>
      <c r="Q76" s="59">
        <f>SUM(Q77:Q79)</f>
        <v>94747.41</v>
      </c>
      <c r="R76" s="59">
        <f>SUM(R77:R79)</f>
        <v>0</v>
      </c>
      <c r="S76" s="100">
        <f>SUM(S77:S79)</f>
        <v>94747.41</v>
      </c>
      <c r="T76" s="93"/>
      <c r="U76" s="100">
        <f t="shared" ref="U76:AF76" si="27">SUM(U77:U79)</f>
        <v>0</v>
      </c>
      <c r="V76" s="100">
        <f t="shared" si="27"/>
        <v>0</v>
      </c>
      <c r="W76" s="100">
        <f t="shared" si="27"/>
        <v>0</v>
      </c>
      <c r="X76" s="100">
        <f t="shared" si="27"/>
        <v>0</v>
      </c>
      <c r="Y76" s="100">
        <f t="shared" si="27"/>
        <v>0</v>
      </c>
      <c r="Z76" s="100">
        <f t="shared" si="27"/>
        <v>94747.41</v>
      </c>
      <c r="AA76" s="100">
        <f t="shared" si="27"/>
        <v>0</v>
      </c>
      <c r="AB76" s="100">
        <f t="shared" si="27"/>
        <v>0</v>
      </c>
      <c r="AC76" s="100">
        <f t="shared" si="27"/>
        <v>0</v>
      </c>
      <c r="AD76" s="100">
        <f t="shared" si="27"/>
        <v>0</v>
      </c>
      <c r="AE76" s="100">
        <f t="shared" si="27"/>
        <v>0</v>
      </c>
      <c r="AF76" s="100">
        <f t="shared" si="27"/>
        <v>0</v>
      </c>
      <c r="AG76" s="24"/>
      <c r="AH76" s="91"/>
      <c r="AI76" s="91"/>
      <c r="AJ76" s="91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</row>
    <row r="77" spans="1:51" s="39" customFormat="1" ht="25.5" x14ac:dyDescent="0.25">
      <c r="A77" s="162" t="s">
        <v>112</v>
      </c>
      <c r="B77" s="28" t="s">
        <v>10</v>
      </c>
      <c r="C77" s="28" t="s">
        <v>109</v>
      </c>
      <c r="D77" s="29"/>
      <c r="E77" s="134">
        <v>481</v>
      </c>
      <c r="F77" s="24"/>
      <c r="G77" s="18"/>
      <c r="H77" s="18"/>
      <c r="I77" s="18"/>
      <c r="J77" s="24"/>
      <c r="K77" s="18"/>
      <c r="L77" s="18"/>
      <c r="M77" s="18"/>
      <c r="N77" s="18"/>
      <c r="O77" s="18"/>
      <c r="P77" s="24"/>
      <c r="Q77" s="60">
        <f t="shared" ref="Q77:Q78" si="28">R77+S77</f>
        <v>25254.57</v>
      </c>
      <c r="R77" s="60">
        <f t="shared" ref="R77:S79" si="29">SUM(U77+W77+Y77+AA77+AC77+AE77)</f>
        <v>0</v>
      </c>
      <c r="S77" s="70">
        <f t="shared" si="29"/>
        <v>25254.57</v>
      </c>
      <c r="T77" s="93"/>
      <c r="U77" s="60"/>
      <c r="V77" s="90"/>
      <c r="W77" s="66"/>
      <c r="X77" s="90"/>
      <c r="Y77" s="66"/>
      <c r="Z77" s="90">
        <v>25254.57</v>
      </c>
      <c r="AA77" s="66"/>
      <c r="AB77" s="90"/>
      <c r="AC77" s="66"/>
      <c r="AD77" s="90"/>
      <c r="AE77" s="66"/>
      <c r="AF77" s="90"/>
      <c r="AG77" s="30"/>
      <c r="AH77" s="94"/>
      <c r="AI77" s="94"/>
      <c r="AJ77" s="94"/>
    </row>
    <row r="78" spans="1:51" s="39" customFormat="1" ht="15" x14ac:dyDescent="0.25">
      <c r="A78" s="162" t="s">
        <v>113</v>
      </c>
      <c r="B78" s="28" t="s">
        <v>10</v>
      </c>
      <c r="C78" s="28" t="s">
        <v>111</v>
      </c>
      <c r="D78" s="29"/>
      <c r="E78" s="134">
        <v>594</v>
      </c>
      <c r="F78" s="30"/>
      <c r="G78" s="18"/>
      <c r="H78" s="18"/>
      <c r="I78" s="18"/>
      <c r="J78" s="30"/>
      <c r="K78" s="18"/>
      <c r="L78" s="18"/>
      <c r="M78" s="18"/>
      <c r="N78" s="18"/>
      <c r="O78" s="18"/>
      <c r="P78" s="30"/>
      <c r="Q78" s="60">
        <f t="shared" si="28"/>
        <v>43323.59</v>
      </c>
      <c r="R78" s="60">
        <f t="shared" si="29"/>
        <v>0</v>
      </c>
      <c r="S78" s="70">
        <f t="shared" si="29"/>
        <v>43323.59</v>
      </c>
      <c r="T78" s="93"/>
      <c r="U78" s="60"/>
      <c r="V78" s="90"/>
      <c r="W78" s="66"/>
      <c r="X78" s="90"/>
      <c r="Y78" s="66"/>
      <c r="Z78" s="90">
        <v>43323.59</v>
      </c>
      <c r="AA78" s="66"/>
      <c r="AB78" s="90"/>
      <c r="AC78" s="66"/>
      <c r="AD78" s="90"/>
      <c r="AE78" s="66"/>
      <c r="AF78" s="90"/>
      <c r="AG78" s="30"/>
      <c r="AH78" s="94"/>
      <c r="AI78" s="94"/>
      <c r="AJ78" s="94"/>
    </row>
    <row r="79" spans="1:51" s="38" customFormat="1" ht="25.5" x14ac:dyDescent="0.25">
      <c r="A79" s="161" t="s">
        <v>30</v>
      </c>
      <c r="B79" s="108" t="s">
        <v>10</v>
      </c>
      <c r="C79" s="109" t="s">
        <v>148</v>
      </c>
      <c r="D79" s="110"/>
      <c r="E79" s="138">
        <v>397</v>
      </c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1">
        <f t="shared" ref="Q79" si="30">R79+S79</f>
        <v>26169.25</v>
      </c>
      <c r="R79" s="60">
        <f t="shared" si="29"/>
        <v>0</v>
      </c>
      <c r="S79" s="70">
        <f t="shared" si="29"/>
        <v>26169.25</v>
      </c>
      <c r="T79" s="24"/>
      <c r="U79" s="70"/>
      <c r="V79" s="90"/>
      <c r="W79" s="98"/>
      <c r="X79" s="90"/>
      <c r="Y79" s="98"/>
      <c r="Z79" s="90">
        <v>26169.25</v>
      </c>
      <c r="AA79" s="98"/>
      <c r="AB79" s="90"/>
      <c r="AC79" s="98"/>
      <c r="AD79" s="90"/>
      <c r="AE79" s="98"/>
      <c r="AF79" s="90"/>
      <c r="AG79" s="24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</row>
    <row r="80" spans="1:51" s="38" customFormat="1" ht="25.5" x14ac:dyDescent="0.25">
      <c r="A80" s="160" t="s">
        <v>114</v>
      </c>
      <c r="B80" s="48" t="s">
        <v>8</v>
      </c>
      <c r="C80" s="49" t="s">
        <v>89</v>
      </c>
      <c r="D80" s="80"/>
      <c r="E80" s="149">
        <f>SUM(E81:E92)</f>
        <v>2907</v>
      </c>
      <c r="F80" s="86"/>
      <c r="G80" s="76"/>
      <c r="H80" s="76"/>
      <c r="I80" s="76"/>
      <c r="J80" s="86"/>
      <c r="K80" s="76"/>
      <c r="L80" s="76"/>
      <c r="M80" s="76"/>
      <c r="N80" s="76"/>
      <c r="O80" s="76"/>
      <c r="P80" s="86"/>
      <c r="Q80" s="59">
        <f>SUM(Q81:Q92)</f>
        <v>178893.72</v>
      </c>
      <c r="R80" s="59">
        <f>SUM(R81:R91)</f>
        <v>0</v>
      </c>
      <c r="S80" s="59">
        <f>SUM(S81:S92)</f>
        <v>178893.72</v>
      </c>
      <c r="T80" s="93"/>
      <c r="U80" s="100">
        <f t="shared" ref="U80:AF80" si="31">SUM(U81:U92)</f>
        <v>0</v>
      </c>
      <c r="V80" s="100">
        <f t="shared" si="31"/>
        <v>0</v>
      </c>
      <c r="W80" s="100">
        <f t="shared" si="31"/>
        <v>0</v>
      </c>
      <c r="X80" s="100">
        <f t="shared" si="31"/>
        <v>0</v>
      </c>
      <c r="Y80" s="100">
        <f t="shared" si="31"/>
        <v>0</v>
      </c>
      <c r="Z80" s="100">
        <f t="shared" si="31"/>
        <v>178893.72</v>
      </c>
      <c r="AA80" s="100">
        <f t="shared" si="31"/>
        <v>0</v>
      </c>
      <c r="AB80" s="100">
        <f t="shared" si="31"/>
        <v>0</v>
      </c>
      <c r="AC80" s="100">
        <f t="shared" si="31"/>
        <v>0</v>
      </c>
      <c r="AD80" s="100">
        <f t="shared" si="31"/>
        <v>0</v>
      </c>
      <c r="AE80" s="100">
        <f t="shared" si="31"/>
        <v>0</v>
      </c>
      <c r="AF80" s="100">
        <f t="shared" si="31"/>
        <v>0</v>
      </c>
      <c r="AG80" s="24"/>
    </row>
    <row r="81" spans="1:51" s="38" customFormat="1" ht="15" x14ac:dyDescent="0.25">
      <c r="A81" s="162" t="s">
        <v>115</v>
      </c>
      <c r="B81" s="28" t="s">
        <v>10</v>
      </c>
      <c r="C81" s="28" t="s">
        <v>90</v>
      </c>
      <c r="D81" s="68"/>
      <c r="E81" s="147">
        <v>614</v>
      </c>
      <c r="F81" s="86"/>
      <c r="G81" s="76"/>
      <c r="H81" s="76"/>
      <c r="I81" s="76"/>
      <c r="J81" s="86"/>
      <c r="K81" s="76"/>
      <c r="L81" s="76"/>
      <c r="M81" s="76"/>
      <c r="N81" s="76"/>
      <c r="O81" s="76"/>
      <c r="P81" s="86"/>
      <c r="Q81" s="70">
        <f>R81+S81</f>
        <v>35716.58</v>
      </c>
      <c r="R81" s="60">
        <f t="shared" ref="R81:R92" si="32">SUM(U81+W81+Y81+AA81+AC81+AE81)</f>
        <v>0</v>
      </c>
      <c r="S81" s="70">
        <f t="shared" ref="S81:S92" si="33">SUM(V81+X81+Z81+AB81+AD81+AF81)</f>
        <v>35716.58</v>
      </c>
      <c r="T81" s="93"/>
      <c r="U81" s="70"/>
      <c r="V81" s="90"/>
      <c r="W81" s="98"/>
      <c r="X81" s="90"/>
      <c r="Y81" s="98"/>
      <c r="Z81" s="90">
        <v>35716.58</v>
      </c>
      <c r="AA81" s="98"/>
      <c r="AB81" s="90"/>
      <c r="AC81" s="98"/>
      <c r="AD81" s="90"/>
      <c r="AE81" s="98"/>
      <c r="AF81" s="90"/>
      <c r="AG81" s="30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</row>
    <row r="82" spans="1:51" s="38" customFormat="1" ht="25.5" x14ac:dyDescent="0.25">
      <c r="A82" s="162" t="s">
        <v>116</v>
      </c>
      <c r="B82" s="28" t="s">
        <v>10</v>
      </c>
      <c r="C82" s="28" t="s">
        <v>110</v>
      </c>
      <c r="D82" s="68"/>
      <c r="E82" s="147">
        <v>75</v>
      </c>
      <c r="F82" s="86"/>
      <c r="G82" s="76"/>
      <c r="H82" s="76"/>
      <c r="I82" s="76"/>
      <c r="J82" s="86"/>
      <c r="K82" s="76"/>
      <c r="L82" s="76"/>
      <c r="M82" s="76"/>
      <c r="N82" s="76"/>
      <c r="O82" s="76"/>
      <c r="P82" s="86"/>
      <c r="Q82" s="70">
        <f t="shared" ref="Q82:Q92" si="34">R82+S82</f>
        <v>3061.22</v>
      </c>
      <c r="R82" s="60">
        <f t="shared" si="32"/>
        <v>0</v>
      </c>
      <c r="S82" s="70">
        <f t="shared" si="33"/>
        <v>3061.22</v>
      </c>
      <c r="T82" s="93"/>
      <c r="U82" s="70"/>
      <c r="V82" s="90"/>
      <c r="W82" s="98"/>
      <c r="X82" s="90"/>
      <c r="Y82" s="98"/>
      <c r="Z82" s="90">
        <v>3061.22</v>
      </c>
      <c r="AA82" s="98"/>
      <c r="AB82" s="90"/>
      <c r="AC82" s="98"/>
      <c r="AD82" s="90"/>
      <c r="AE82" s="98"/>
      <c r="AF82" s="90"/>
      <c r="AG82" s="24"/>
    </row>
    <row r="83" spans="1:51" s="38" customFormat="1" ht="42" customHeight="1" x14ac:dyDescent="0.25">
      <c r="A83" s="159" t="s">
        <v>34</v>
      </c>
      <c r="B83" s="28" t="s">
        <v>10</v>
      </c>
      <c r="C83" s="28" t="s">
        <v>133</v>
      </c>
      <c r="D83" s="29"/>
      <c r="E83" s="146">
        <v>226</v>
      </c>
      <c r="F83" s="30"/>
      <c r="G83" s="18"/>
      <c r="H83" s="18"/>
      <c r="I83" s="18"/>
      <c r="J83" s="30"/>
      <c r="K83" s="18"/>
      <c r="L83" s="18"/>
      <c r="M83" s="18"/>
      <c r="N83" s="18"/>
      <c r="O83" s="18"/>
      <c r="P83" s="30"/>
      <c r="Q83" s="60">
        <f t="shared" si="34"/>
        <v>13311.36</v>
      </c>
      <c r="R83" s="60">
        <f t="shared" si="32"/>
        <v>0</v>
      </c>
      <c r="S83" s="70">
        <f t="shared" si="33"/>
        <v>13311.36</v>
      </c>
      <c r="T83" s="84"/>
      <c r="U83" s="70"/>
      <c r="V83" s="90"/>
      <c r="W83" s="98"/>
      <c r="X83" s="90"/>
      <c r="Y83" s="98"/>
      <c r="Z83" s="90">
        <v>13311.36</v>
      </c>
      <c r="AA83" s="98"/>
      <c r="AB83" s="90"/>
      <c r="AC83" s="98"/>
      <c r="AD83" s="90"/>
      <c r="AE83" s="98"/>
      <c r="AF83" s="90"/>
      <c r="AG83" s="24"/>
    </row>
    <row r="84" spans="1:51" s="38" customFormat="1" ht="15" x14ac:dyDescent="0.25">
      <c r="A84" s="162" t="s">
        <v>117</v>
      </c>
      <c r="B84" s="77" t="s">
        <v>10</v>
      </c>
      <c r="C84" s="78" t="s">
        <v>93</v>
      </c>
      <c r="D84" s="85"/>
      <c r="E84" s="147">
        <v>57</v>
      </c>
      <c r="F84" s="86"/>
      <c r="G84" s="76"/>
      <c r="H84" s="76"/>
      <c r="I84" s="76"/>
      <c r="J84" s="86"/>
      <c r="K84" s="76"/>
      <c r="L84" s="76"/>
      <c r="M84" s="76"/>
      <c r="N84" s="76"/>
      <c r="O84" s="76"/>
      <c r="P84" s="86"/>
      <c r="Q84" s="70">
        <f t="shared" si="34"/>
        <v>2892.28</v>
      </c>
      <c r="R84" s="60">
        <f t="shared" si="32"/>
        <v>0</v>
      </c>
      <c r="S84" s="70">
        <f t="shared" si="33"/>
        <v>2892.28</v>
      </c>
      <c r="T84" s="93"/>
      <c r="U84" s="70"/>
      <c r="V84" s="90"/>
      <c r="W84" s="98"/>
      <c r="X84" s="90"/>
      <c r="Y84" s="98"/>
      <c r="Z84" s="90">
        <v>2892.28</v>
      </c>
      <c r="AA84" s="98"/>
      <c r="AB84" s="90"/>
      <c r="AC84" s="98"/>
      <c r="AD84" s="90"/>
      <c r="AE84" s="98"/>
      <c r="AF84" s="90"/>
      <c r="AG84" s="24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</row>
    <row r="85" spans="1:51" s="38" customFormat="1" ht="15" x14ac:dyDescent="0.25">
      <c r="A85" s="162" t="s">
        <v>127</v>
      </c>
      <c r="B85" s="77" t="s">
        <v>10</v>
      </c>
      <c r="C85" s="78" t="s">
        <v>94</v>
      </c>
      <c r="D85" s="77"/>
      <c r="E85" s="142">
        <v>222</v>
      </c>
      <c r="F85" s="85"/>
      <c r="G85" s="76"/>
      <c r="H85" s="86"/>
      <c r="I85" s="76"/>
      <c r="J85" s="76"/>
      <c r="K85" s="76"/>
      <c r="L85" s="86"/>
      <c r="M85" s="76"/>
      <c r="N85" s="76"/>
      <c r="O85" s="76"/>
      <c r="P85" s="76"/>
      <c r="Q85" s="70">
        <f t="shared" ref="Q85:Q86" si="35">R85+S85</f>
        <v>11361.5</v>
      </c>
      <c r="R85" s="60">
        <f t="shared" si="32"/>
        <v>0</v>
      </c>
      <c r="S85" s="70">
        <f t="shared" si="33"/>
        <v>11361.5</v>
      </c>
      <c r="T85" s="99"/>
      <c r="U85" s="70"/>
      <c r="V85" s="90"/>
      <c r="W85" s="66"/>
      <c r="X85" s="90"/>
      <c r="Y85" s="98"/>
      <c r="Z85" s="90">
        <v>11361.5</v>
      </c>
      <c r="AA85" s="98"/>
      <c r="AB85" s="90"/>
      <c r="AC85" s="98"/>
      <c r="AD85" s="90"/>
      <c r="AE85" s="98"/>
      <c r="AF85" s="90"/>
      <c r="AG85" s="24"/>
    </row>
    <row r="86" spans="1:51" s="38" customFormat="1" ht="25.5" x14ac:dyDescent="0.25">
      <c r="A86" s="162" t="s">
        <v>136</v>
      </c>
      <c r="B86" s="77" t="s">
        <v>10</v>
      </c>
      <c r="C86" s="78" t="s">
        <v>132</v>
      </c>
      <c r="D86" s="77"/>
      <c r="E86" s="142">
        <v>388</v>
      </c>
      <c r="F86" s="85"/>
      <c r="G86" s="76"/>
      <c r="H86" s="86"/>
      <c r="I86" s="76"/>
      <c r="J86" s="76"/>
      <c r="K86" s="76"/>
      <c r="L86" s="86"/>
      <c r="M86" s="76"/>
      <c r="N86" s="76"/>
      <c r="O86" s="76"/>
      <c r="P86" s="76"/>
      <c r="Q86" s="70">
        <f t="shared" si="35"/>
        <v>16815.490000000002</v>
      </c>
      <c r="R86" s="60">
        <f t="shared" si="32"/>
        <v>0</v>
      </c>
      <c r="S86" s="70">
        <f t="shared" si="33"/>
        <v>16815.490000000002</v>
      </c>
      <c r="T86" s="99"/>
      <c r="U86" s="70"/>
      <c r="V86" s="90"/>
      <c r="W86" s="66"/>
      <c r="X86" s="90"/>
      <c r="Y86" s="98"/>
      <c r="Z86" s="90">
        <v>16815.490000000002</v>
      </c>
      <c r="AA86" s="98"/>
      <c r="AB86" s="90"/>
      <c r="AC86" s="98"/>
      <c r="AD86" s="90"/>
      <c r="AE86" s="98"/>
      <c r="AF86" s="90"/>
      <c r="AG86" s="24"/>
    </row>
    <row r="87" spans="1:51" s="38" customFormat="1" ht="25.5" x14ac:dyDescent="0.25">
      <c r="A87" s="162" t="s">
        <v>201</v>
      </c>
      <c r="B87" s="77" t="s">
        <v>10</v>
      </c>
      <c r="C87" s="78" t="s">
        <v>139</v>
      </c>
      <c r="D87" s="77"/>
      <c r="E87" s="142">
        <v>173</v>
      </c>
      <c r="F87" s="85"/>
      <c r="G87" s="76"/>
      <c r="H87" s="86"/>
      <c r="I87" s="76"/>
      <c r="J87" s="76"/>
      <c r="K87" s="76"/>
      <c r="L87" s="86"/>
      <c r="M87" s="76"/>
      <c r="N87" s="76"/>
      <c r="O87" s="76"/>
      <c r="P87" s="76"/>
      <c r="Q87" s="70">
        <f t="shared" si="34"/>
        <v>28801.8</v>
      </c>
      <c r="R87" s="60">
        <f t="shared" si="32"/>
        <v>0</v>
      </c>
      <c r="S87" s="70">
        <f t="shared" si="33"/>
        <v>28801.8</v>
      </c>
      <c r="T87" s="99"/>
      <c r="U87" s="70"/>
      <c r="V87" s="90"/>
      <c r="W87" s="66"/>
      <c r="X87" s="90"/>
      <c r="Y87" s="98"/>
      <c r="Z87" s="90">
        <v>28801.8</v>
      </c>
      <c r="AA87" s="98"/>
      <c r="AB87" s="90"/>
      <c r="AC87" s="98"/>
      <c r="AD87" s="90"/>
      <c r="AE87" s="98"/>
      <c r="AF87" s="90"/>
      <c r="AG87" s="24"/>
    </row>
    <row r="88" spans="1:51" s="38" customFormat="1" ht="25.5" x14ac:dyDescent="0.25">
      <c r="A88" s="162" t="s">
        <v>233</v>
      </c>
      <c r="B88" s="77" t="s">
        <v>10</v>
      </c>
      <c r="C88" s="78" t="s">
        <v>142</v>
      </c>
      <c r="D88" s="106"/>
      <c r="E88" s="142">
        <v>450</v>
      </c>
      <c r="F88" s="107"/>
      <c r="G88" s="76"/>
      <c r="H88" s="86"/>
      <c r="I88" s="76"/>
      <c r="J88" s="105"/>
      <c r="K88" s="76"/>
      <c r="L88" s="86"/>
      <c r="M88" s="76"/>
      <c r="N88" s="76"/>
      <c r="O88" s="76"/>
      <c r="P88" s="105"/>
      <c r="Q88" s="70">
        <f t="shared" si="34"/>
        <v>27587.7</v>
      </c>
      <c r="R88" s="60">
        <f t="shared" si="32"/>
        <v>0</v>
      </c>
      <c r="S88" s="70">
        <f t="shared" si="33"/>
        <v>27587.7</v>
      </c>
      <c r="T88" s="93"/>
      <c r="U88" s="70"/>
      <c r="V88" s="90"/>
      <c r="W88" s="98"/>
      <c r="X88" s="90"/>
      <c r="Y88" s="98"/>
      <c r="Z88" s="90">
        <v>27587.7</v>
      </c>
      <c r="AA88" s="98"/>
      <c r="AB88" s="90"/>
      <c r="AC88" s="98"/>
      <c r="AD88" s="90"/>
      <c r="AE88" s="98"/>
      <c r="AF88" s="90"/>
      <c r="AG88" s="24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</row>
    <row r="89" spans="1:51" s="38" customFormat="1" ht="15" x14ac:dyDescent="0.25">
      <c r="A89" s="162" t="s">
        <v>234</v>
      </c>
      <c r="B89" s="77" t="s">
        <v>10</v>
      </c>
      <c r="C89" s="78" t="s">
        <v>144</v>
      </c>
      <c r="D89" s="106"/>
      <c r="E89" s="148">
        <v>60</v>
      </c>
      <c r="F89" s="107"/>
      <c r="G89" s="76"/>
      <c r="H89" s="86"/>
      <c r="I89" s="76"/>
      <c r="J89" s="105"/>
      <c r="K89" s="76"/>
      <c r="L89" s="86"/>
      <c r="M89" s="76"/>
      <c r="N89" s="76"/>
      <c r="O89" s="76"/>
      <c r="P89" s="105"/>
      <c r="Q89" s="70">
        <f t="shared" si="34"/>
        <v>3063.11</v>
      </c>
      <c r="R89" s="60">
        <f t="shared" si="32"/>
        <v>0</v>
      </c>
      <c r="S89" s="70">
        <f t="shared" si="33"/>
        <v>3063.11</v>
      </c>
      <c r="T89" s="93"/>
      <c r="U89" s="70"/>
      <c r="V89" s="90"/>
      <c r="W89" s="98"/>
      <c r="X89" s="90"/>
      <c r="Y89" s="98"/>
      <c r="Z89" s="90">
        <v>3063.11</v>
      </c>
      <c r="AA89" s="98"/>
      <c r="AB89" s="90"/>
      <c r="AC89" s="98"/>
      <c r="AD89" s="90"/>
      <c r="AE89" s="98"/>
      <c r="AF89" s="90"/>
      <c r="AG89" s="24"/>
    </row>
    <row r="90" spans="1:51" s="38" customFormat="1" ht="25.5" x14ac:dyDescent="0.25">
      <c r="A90" s="162" t="s">
        <v>235</v>
      </c>
      <c r="B90" s="77" t="s">
        <v>10</v>
      </c>
      <c r="C90" s="78" t="s">
        <v>146</v>
      </c>
      <c r="D90" s="106"/>
      <c r="E90" s="148">
        <v>471</v>
      </c>
      <c r="F90" s="107"/>
      <c r="G90" s="76"/>
      <c r="H90" s="86"/>
      <c r="I90" s="76"/>
      <c r="J90" s="105"/>
      <c r="K90" s="76"/>
      <c r="L90" s="86"/>
      <c r="M90" s="76"/>
      <c r="N90" s="76"/>
      <c r="O90" s="76"/>
      <c r="P90" s="105"/>
      <c r="Q90" s="70">
        <f t="shared" si="34"/>
        <v>27274.720000000001</v>
      </c>
      <c r="R90" s="60">
        <f t="shared" si="32"/>
        <v>0</v>
      </c>
      <c r="S90" s="70">
        <f t="shared" si="33"/>
        <v>27274.720000000001</v>
      </c>
      <c r="T90" s="93"/>
      <c r="U90" s="70"/>
      <c r="V90" s="90"/>
      <c r="W90" s="98"/>
      <c r="X90" s="90"/>
      <c r="Y90" s="98"/>
      <c r="Z90" s="90">
        <v>27274.720000000001</v>
      </c>
      <c r="AA90" s="98"/>
      <c r="AB90" s="90"/>
      <c r="AC90" s="98"/>
      <c r="AD90" s="90"/>
      <c r="AE90" s="98"/>
      <c r="AF90" s="90"/>
      <c r="AG90" s="24"/>
    </row>
    <row r="91" spans="1:51" s="38" customFormat="1" ht="25.5" x14ac:dyDescent="0.25">
      <c r="A91" s="162" t="s">
        <v>236</v>
      </c>
      <c r="B91" s="77" t="s">
        <v>10</v>
      </c>
      <c r="C91" s="78" t="s">
        <v>149</v>
      </c>
      <c r="D91" s="106"/>
      <c r="E91" s="148">
        <v>130</v>
      </c>
      <c r="F91" s="107"/>
      <c r="G91" s="76"/>
      <c r="H91" s="86"/>
      <c r="I91" s="76"/>
      <c r="J91" s="105"/>
      <c r="K91" s="76"/>
      <c r="L91" s="86"/>
      <c r="M91" s="76"/>
      <c r="N91" s="76"/>
      <c r="O91" s="76"/>
      <c r="P91" s="105"/>
      <c r="Q91" s="70">
        <f t="shared" si="34"/>
        <v>6855.96</v>
      </c>
      <c r="R91" s="60">
        <f t="shared" si="32"/>
        <v>0</v>
      </c>
      <c r="S91" s="70">
        <f t="shared" si="33"/>
        <v>6855.96</v>
      </c>
      <c r="T91" s="93"/>
      <c r="U91" s="70"/>
      <c r="V91" s="90"/>
      <c r="W91" s="98"/>
      <c r="X91" s="90"/>
      <c r="Y91" s="98"/>
      <c r="Z91" s="90">
        <v>6855.96</v>
      </c>
      <c r="AA91" s="98"/>
      <c r="AB91" s="90"/>
      <c r="AC91" s="98"/>
      <c r="AD91" s="90"/>
      <c r="AE91" s="98"/>
      <c r="AF91" s="90"/>
      <c r="AG91" s="24"/>
    </row>
    <row r="92" spans="1:51" s="38" customFormat="1" ht="25.5" x14ac:dyDescent="0.25">
      <c r="A92" s="162" t="s">
        <v>237</v>
      </c>
      <c r="B92" s="77" t="s">
        <v>10</v>
      </c>
      <c r="C92" s="78" t="s">
        <v>173</v>
      </c>
      <c r="D92" s="106"/>
      <c r="E92" s="148">
        <v>41</v>
      </c>
      <c r="F92" s="107"/>
      <c r="G92" s="76"/>
      <c r="H92" s="86"/>
      <c r="I92" s="76"/>
      <c r="J92" s="105"/>
      <c r="K92" s="76"/>
      <c r="L92" s="86"/>
      <c r="M92" s="76"/>
      <c r="N92" s="76"/>
      <c r="O92" s="76"/>
      <c r="P92" s="105"/>
      <c r="Q92" s="70">
        <f t="shared" si="34"/>
        <v>2152</v>
      </c>
      <c r="R92" s="60">
        <f t="shared" si="32"/>
        <v>0</v>
      </c>
      <c r="S92" s="70">
        <f t="shared" si="33"/>
        <v>2152</v>
      </c>
      <c r="T92" s="93"/>
      <c r="U92" s="70"/>
      <c r="V92" s="90"/>
      <c r="W92" s="98"/>
      <c r="X92" s="90"/>
      <c r="Y92" s="98"/>
      <c r="Z92" s="90">
        <v>2152</v>
      </c>
      <c r="AA92" s="98"/>
      <c r="AB92" s="90"/>
      <c r="AC92" s="98"/>
      <c r="AD92" s="90"/>
      <c r="AE92" s="98"/>
      <c r="AF92" s="90"/>
      <c r="AG92" s="24"/>
    </row>
    <row r="93" spans="1:51" s="38" customFormat="1" ht="15" x14ac:dyDescent="0.25">
      <c r="A93" s="158">
        <v>1.06</v>
      </c>
      <c r="B93" s="54" t="s">
        <v>23</v>
      </c>
      <c r="C93" s="55" t="s">
        <v>71</v>
      </c>
      <c r="D93" s="56" t="s">
        <v>157</v>
      </c>
      <c r="E93" s="57">
        <v>4</v>
      </c>
      <c r="F93" s="58"/>
      <c r="G93" s="57"/>
      <c r="H93" s="57"/>
      <c r="I93" s="57"/>
      <c r="J93" s="58"/>
      <c r="K93" s="57"/>
      <c r="L93" s="57" t="s">
        <v>167</v>
      </c>
      <c r="M93" s="57"/>
      <c r="N93" s="57" t="s">
        <v>167</v>
      </c>
      <c r="O93" s="57"/>
      <c r="P93" s="58"/>
      <c r="Q93" s="63">
        <f>Q94</f>
        <v>5206064.6500000004</v>
      </c>
      <c r="R93" s="63">
        <f>R94</f>
        <v>1501089</v>
      </c>
      <c r="S93" s="63">
        <f>S94</f>
        <v>3704975.65</v>
      </c>
      <c r="T93" s="30"/>
      <c r="U93" s="64">
        <f t="shared" ref="U93:AF93" si="36">SUM(U94)</f>
        <v>0</v>
      </c>
      <c r="V93" s="127">
        <f t="shared" si="36"/>
        <v>0</v>
      </c>
      <c r="W93" s="64">
        <f t="shared" si="36"/>
        <v>0</v>
      </c>
      <c r="X93" s="127">
        <f t="shared" si="36"/>
        <v>0</v>
      </c>
      <c r="Y93" s="64">
        <f t="shared" si="36"/>
        <v>160000</v>
      </c>
      <c r="Z93" s="127">
        <f t="shared" si="36"/>
        <v>3704975.65</v>
      </c>
      <c r="AA93" s="64">
        <f t="shared" si="36"/>
        <v>628726</v>
      </c>
      <c r="AB93" s="127">
        <f t="shared" si="36"/>
        <v>0</v>
      </c>
      <c r="AC93" s="64">
        <f t="shared" si="36"/>
        <v>712363</v>
      </c>
      <c r="AD93" s="127">
        <f t="shared" si="36"/>
        <v>0</v>
      </c>
      <c r="AE93" s="64">
        <f t="shared" si="36"/>
        <v>0</v>
      </c>
      <c r="AF93" s="127">
        <f t="shared" si="36"/>
        <v>0</v>
      </c>
      <c r="AG93" s="24"/>
    </row>
    <row r="94" spans="1:51" s="38" customFormat="1" ht="25.5" x14ac:dyDescent="0.25">
      <c r="A94" s="159" t="s">
        <v>37</v>
      </c>
      <c r="B94" s="28" t="s">
        <v>10</v>
      </c>
      <c r="C94" s="28" t="s">
        <v>87</v>
      </c>
      <c r="D94" s="29"/>
      <c r="E94" s="18"/>
      <c r="F94" s="24"/>
      <c r="G94" s="18"/>
      <c r="H94" s="18"/>
      <c r="I94" s="18"/>
      <c r="J94" s="24"/>
      <c r="K94" s="18"/>
      <c r="L94" s="18">
        <v>3</v>
      </c>
      <c r="M94" s="18"/>
      <c r="N94" s="18">
        <v>1</v>
      </c>
      <c r="O94" s="18"/>
      <c r="P94" s="24"/>
      <c r="Q94" s="60">
        <f>R94+S94</f>
        <v>5206064.6500000004</v>
      </c>
      <c r="R94" s="60">
        <f>SUM(U94+W94+Y94+AA94+AC94+AE94)</f>
        <v>1501089</v>
      </c>
      <c r="S94" s="70">
        <f>SUM(V94+X94+Z94+AB94+AD94+AF94)</f>
        <v>3704975.65</v>
      </c>
      <c r="T94" s="24"/>
      <c r="U94" s="60"/>
      <c r="V94" s="90"/>
      <c r="W94" s="66"/>
      <c r="X94" s="90"/>
      <c r="Y94" s="66">
        <v>160000</v>
      </c>
      <c r="Z94" s="90">
        <v>3704975.65</v>
      </c>
      <c r="AA94" s="66">
        <v>628726</v>
      </c>
      <c r="AB94" s="90"/>
      <c r="AC94" s="66">
        <v>712363</v>
      </c>
      <c r="AD94" s="90"/>
      <c r="AE94" s="66"/>
      <c r="AF94" s="90"/>
      <c r="AG94" s="24"/>
    </row>
    <row r="95" spans="1:51" s="38" customFormat="1" ht="25.5" x14ac:dyDescent="0.25">
      <c r="A95" s="158">
        <v>1.07</v>
      </c>
      <c r="B95" s="55" t="s">
        <v>2</v>
      </c>
      <c r="C95" s="55" t="s">
        <v>72</v>
      </c>
      <c r="D95" s="56" t="s">
        <v>157</v>
      </c>
      <c r="E95" s="57">
        <v>4</v>
      </c>
      <c r="F95" s="104"/>
      <c r="G95" s="57"/>
      <c r="H95" s="57"/>
      <c r="I95" s="57"/>
      <c r="J95" s="104"/>
      <c r="K95" s="57"/>
      <c r="L95" s="57"/>
      <c r="M95" s="57"/>
      <c r="N95" s="57"/>
      <c r="O95" s="57"/>
      <c r="P95" s="104"/>
      <c r="Q95" s="63">
        <f>Q96+Q97</f>
        <v>675443.89</v>
      </c>
      <c r="R95" s="63">
        <f>R96+R97</f>
        <v>600000</v>
      </c>
      <c r="S95" s="63">
        <f>S96+S97</f>
        <v>75443.89</v>
      </c>
      <c r="T95" s="30"/>
      <c r="U95" s="64">
        <f t="shared" ref="U95:AF95" si="37">SUM(U96:U97)</f>
        <v>0</v>
      </c>
      <c r="V95" s="127">
        <f t="shared" si="37"/>
        <v>0</v>
      </c>
      <c r="W95" s="64">
        <f t="shared" si="37"/>
        <v>0</v>
      </c>
      <c r="X95" s="127">
        <f t="shared" si="37"/>
        <v>0</v>
      </c>
      <c r="Y95" s="64">
        <f t="shared" si="37"/>
        <v>100000</v>
      </c>
      <c r="Z95" s="127">
        <f t="shared" si="37"/>
        <v>75443.89</v>
      </c>
      <c r="AA95" s="64">
        <f t="shared" si="37"/>
        <v>200000</v>
      </c>
      <c r="AB95" s="127">
        <f t="shared" si="37"/>
        <v>0</v>
      </c>
      <c r="AC95" s="64">
        <f t="shared" si="37"/>
        <v>100000</v>
      </c>
      <c r="AD95" s="127">
        <f t="shared" si="37"/>
        <v>0</v>
      </c>
      <c r="AE95" s="64">
        <f t="shared" si="37"/>
        <v>200000</v>
      </c>
      <c r="AF95" s="127">
        <f t="shared" si="37"/>
        <v>0</v>
      </c>
      <c r="AG95" s="24"/>
    </row>
    <row r="96" spans="1:51" s="38" customFormat="1" ht="54.75" customHeight="1" x14ac:dyDescent="0.25">
      <c r="A96" s="159" t="s">
        <v>137</v>
      </c>
      <c r="B96" s="28" t="s">
        <v>10</v>
      </c>
      <c r="C96" s="28" t="s">
        <v>178</v>
      </c>
      <c r="D96" s="29"/>
      <c r="E96" s="18"/>
      <c r="F96" s="24"/>
      <c r="G96" s="18"/>
      <c r="H96" s="18"/>
      <c r="I96" s="18"/>
      <c r="J96" s="24"/>
      <c r="K96" s="18"/>
      <c r="L96" s="18">
        <v>2</v>
      </c>
      <c r="M96" s="18"/>
      <c r="N96" s="18"/>
      <c r="O96" s="18"/>
      <c r="P96" s="24"/>
      <c r="Q96" s="60">
        <f t="shared" ref="Q96:Q97" si="38">R96+S96</f>
        <v>275443.89</v>
      </c>
      <c r="R96" s="60">
        <f>SUM(U96+W96+Y96+AA96+AC96+AE96)</f>
        <v>200000</v>
      </c>
      <c r="S96" s="70">
        <f>SUM(V96+X96+Z96+AB96+AD96+AF96)</f>
        <v>75443.89</v>
      </c>
      <c r="T96" s="24"/>
      <c r="U96" s="60"/>
      <c r="V96" s="90"/>
      <c r="W96" s="66"/>
      <c r="X96" s="90"/>
      <c r="Y96" s="60">
        <v>100000</v>
      </c>
      <c r="Z96" s="60">
        <v>75443.89</v>
      </c>
      <c r="AA96" s="66">
        <v>100000</v>
      </c>
      <c r="AB96" s="90"/>
      <c r="AC96" s="66"/>
      <c r="AD96" s="90"/>
      <c r="AE96" s="66"/>
      <c r="AF96" s="90"/>
      <c r="AG96" s="24"/>
    </row>
    <row r="97" spans="1:51" s="38" customFormat="1" ht="68.25" customHeight="1" x14ac:dyDescent="0.25">
      <c r="A97" s="159" t="s">
        <v>138</v>
      </c>
      <c r="B97" s="28" t="s">
        <v>10</v>
      </c>
      <c r="C97" s="28" t="s">
        <v>177</v>
      </c>
      <c r="D97" s="29"/>
      <c r="E97" s="18"/>
      <c r="F97" s="24"/>
      <c r="G97" s="18"/>
      <c r="H97" s="18"/>
      <c r="I97" s="18"/>
      <c r="J97" s="24"/>
      <c r="K97" s="18"/>
      <c r="L97" s="18"/>
      <c r="M97" s="18"/>
      <c r="N97" s="18">
        <v>1</v>
      </c>
      <c r="O97" s="18">
        <v>1</v>
      </c>
      <c r="P97" s="24"/>
      <c r="Q97" s="60">
        <f t="shared" si="38"/>
        <v>400000</v>
      </c>
      <c r="R97" s="60">
        <f>SUM(U97+W97+Y97+AA97+AC97+AE97)</f>
        <v>400000</v>
      </c>
      <c r="S97" s="70">
        <f>SUM(V97+X97+Z97+AB97+AD97+AF97)</f>
        <v>0</v>
      </c>
      <c r="T97" s="24"/>
      <c r="U97" s="60"/>
      <c r="V97" s="90"/>
      <c r="W97" s="66"/>
      <c r="X97" s="90"/>
      <c r="Y97" s="66"/>
      <c r="Z97" s="90"/>
      <c r="AA97" s="66">
        <v>100000</v>
      </c>
      <c r="AB97" s="90"/>
      <c r="AC97" s="66">
        <v>100000</v>
      </c>
      <c r="AD97" s="90"/>
      <c r="AE97" s="66">
        <v>200000</v>
      </c>
      <c r="AF97" s="90"/>
      <c r="AG97" s="24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</row>
    <row r="98" spans="1:51" s="38" customFormat="1" ht="25.5" x14ac:dyDescent="0.25">
      <c r="A98" s="158">
        <v>1.08</v>
      </c>
      <c r="B98" s="55" t="s">
        <v>2</v>
      </c>
      <c r="C98" s="55" t="s">
        <v>73</v>
      </c>
      <c r="D98" s="56" t="s">
        <v>157</v>
      </c>
      <c r="E98" s="57">
        <v>2</v>
      </c>
      <c r="F98" s="58"/>
      <c r="G98" s="57"/>
      <c r="H98" s="57"/>
      <c r="I98" s="57"/>
      <c r="J98" s="58"/>
      <c r="K98" s="57"/>
      <c r="L98" s="57"/>
      <c r="M98" s="57"/>
      <c r="N98" s="57"/>
      <c r="O98" s="57"/>
      <c r="P98" s="58"/>
      <c r="Q98" s="63">
        <f>Q99+Q100</f>
        <v>600000</v>
      </c>
      <c r="R98" s="63">
        <f>R99+R100</f>
        <v>600000</v>
      </c>
      <c r="S98" s="63">
        <f>S99+S100</f>
        <v>0</v>
      </c>
      <c r="T98" s="30"/>
      <c r="U98" s="64">
        <f t="shared" ref="U98:AF98" si="39">SUM(U99:U100)</f>
        <v>0</v>
      </c>
      <c r="V98" s="127">
        <f t="shared" si="39"/>
        <v>0</v>
      </c>
      <c r="W98" s="64">
        <f t="shared" si="39"/>
        <v>0</v>
      </c>
      <c r="X98" s="127">
        <f t="shared" si="39"/>
        <v>0</v>
      </c>
      <c r="Y98" s="64">
        <f t="shared" si="39"/>
        <v>100000</v>
      </c>
      <c r="Z98" s="127">
        <f t="shared" si="39"/>
        <v>0</v>
      </c>
      <c r="AA98" s="64">
        <f t="shared" si="39"/>
        <v>300000</v>
      </c>
      <c r="AB98" s="127">
        <f t="shared" si="39"/>
        <v>0</v>
      </c>
      <c r="AC98" s="64">
        <f t="shared" si="39"/>
        <v>200000</v>
      </c>
      <c r="AD98" s="127">
        <f t="shared" si="39"/>
        <v>0</v>
      </c>
      <c r="AE98" s="64">
        <f t="shared" si="39"/>
        <v>0</v>
      </c>
      <c r="AF98" s="127">
        <f t="shared" si="39"/>
        <v>0</v>
      </c>
      <c r="AG98" s="24"/>
    </row>
    <row r="99" spans="1:51" s="38" customFormat="1" ht="31.5" customHeight="1" x14ac:dyDescent="0.25">
      <c r="A99" s="159" t="s">
        <v>171</v>
      </c>
      <c r="B99" s="28" t="s">
        <v>10</v>
      </c>
      <c r="C99" s="28" t="s">
        <v>241</v>
      </c>
      <c r="D99" s="29"/>
      <c r="E99" s="18"/>
      <c r="F99" s="24"/>
      <c r="G99" s="18"/>
      <c r="H99" s="18"/>
      <c r="I99" s="18"/>
      <c r="J99" s="24"/>
      <c r="K99" s="18"/>
      <c r="L99" s="18"/>
      <c r="M99" s="18"/>
      <c r="N99" s="18"/>
      <c r="O99" s="18"/>
      <c r="P99" s="24"/>
      <c r="Q99" s="60">
        <f>R99</f>
        <v>300000</v>
      </c>
      <c r="R99" s="60">
        <f>SUM(U99+W99+Y99+AA99+AC99+AE99)</f>
        <v>300000</v>
      </c>
      <c r="S99" s="70">
        <f>SUM(V99+X99+Z99+AB99+AD99+AF99)</f>
        <v>0</v>
      </c>
      <c r="T99" s="24"/>
      <c r="U99" s="60"/>
      <c r="V99" s="90"/>
      <c r="W99" s="66"/>
      <c r="X99" s="90"/>
      <c r="Y99" s="66">
        <v>100000</v>
      </c>
      <c r="Z99" s="90"/>
      <c r="AA99" s="66">
        <v>200000</v>
      </c>
      <c r="AB99" s="90"/>
      <c r="AC99" s="66"/>
      <c r="AD99" s="90"/>
      <c r="AE99" s="66"/>
      <c r="AF99" s="90"/>
      <c r="AG99" s="24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</row>
    <row r="100" spans="1:51" s="38" customFormat="1" ht="29.25" customHeight="1" x14ac:dyDescent="0.25">
      <c r="A100" s="159" t="s">
        <v>172</v>
      </c>
      <c r="B100" s="28" t="s">
        <v>10</v>
      </c>
      <c r="C100" s="28" t="s">
        <v>176</v>
      </c>
      <c r="D100" s="29"/>
      <c r="E100" s="18"/>
      <c r="F100" s="24"/>
      <c r="G100" s="18"/>
      <c r="H100" s="18"/>
      <c r="I100" s="18"/>
      <c r="J100" s="24"/>
      <c r="K100" s="18"/>
      <c r="L100" s="18"/>
      <c r="M100" s="18"/>
      <c r="N100" s="18"/>
      <c r="O100" s="18"/>
      <c r="P100" s="24"/>
      <c r="Q100" s="60">
        <f>R100</f>
        <v>300000</v>
      </c>
      <c r="R100" s="60">
        <f>SUM(U100+W100+Y100+AA100+AC100+AE100)</f>
        <v>300000</v>
      </c>
      <c r="S100" s="70">
        <f>SUM(V100+X100+Z100+AB100+AD100+AF100)</f>
        <v>0</v>
      </c>
      <c r="T100" s="24"/>
      <c r="U100" s="60"/>
      <c r="V100" s="90"/>
      <c r="W100" s="66"/>
      <c r="X100" s="90"/>
      <c r="Y100" s="60"/>
      <c r="Z100" s="90"/>
      <c r="AA100" s="66">
        <v>100000</v>
      </c>
      <c r="AB100" s="90"/>
      <c r="AC100" s="66">
        <v>200000</v>
      </c>
      <c r="AD100" s="90"/>
      <c r="AE100" s="66"/>
      <c r="AF100" s="90"/>
      <c r="AG100" s="24"/>
    </row>
    <row r="101" spans="1:51" s="38" customFormat="1" ht="38.25" x14ac:dyDescent="0.25">
      <c r="A101" s="158">
        <v>1.0900000000000001</v>
      </c>
      <c r="B101" s="54" t="s">
        <v>2</v>
      </c>
      <c r="C101" s="55" t="s">
        <v>74</v>
      </c>
      <c r="D101" s="56" t="s">
        <v>157</v>
      </c>
      <c r="E101" s="57">
        <v>3</v>
      </c>
      <c r="F101" s="58"/>
      <c r="G101" s="57"/>
      <c r="H101" s="57"/>
      <c r="I101" s="57"/>
      <c r="J101" s="58"/>
      <c r="K101" s="57"/>
      <c r="L101" s="57" t="s">
        <v>240</v>
      </c>
      <c r="M101" s="57"/>
      <c r="N101" s="57"/>
      <c r="O101" s="57"/>
      <c r="P101" s="58"/>
      <c r="Q101" s="63">
        <f>R101+S101</f>
        <v>4061978.71</v>
      </c>
      <c r="R101" s="63">
        <f>R102+R103+R104</f>
        <v>0</v>
      </c>
      <c r="S101" s="63">
        <f>S102+S103+S104</f>
        <v>4061978.71</v>
      </c>
      <c r="T101" s="24"/>
      <c r="U101" s="64">
        <f t="shared" ref="U101:AF101" si="40">SUM(U102:U104)</f>
        <v>0</v>
      </c>
      <c r="V101" s="127">
        <f t="shared" si="40"/>
        <v>0</v>
      </c>
      <c r="W101" s="64">
        <f t="shared" si="40"/>
        <v>0</v>
      </c>
      <c r="X101" s="127">
        <f t="shared" si="40"/>
        <v>0</v>
      </c>
      <c r="Y101" s="64">
        <f t="shared" si="40"/>
        <v>0</v>
      </c>
      <c r="Z101" s="127">
        <f t="shared" si="40"/>
        <v>2469989.6100000003</v>
      </c>
      <c r="AA101" s="64">
        <f t="shared" si="40"/>
        <v>0</v>
      </c>
      <c r="AB101" s="127">
        <f t="shared" si="40"/>
        <v>0</v>
      </c>
      <c r="AC101" s="64">
        <f t="shared" si="40"/>
        <v>0</v>
      </c>
      <c r="AD101" s="127">
        <f t="shared" si="40"/>
        <v>1591989.1</v>
      </c>
      <c r="AE101" s="64">
        <f t="shared" si="40"/>
        <v>0</v>
      </c>
      <c r="AF101" s="127">
        <f t="shared" si="40"/>
        <v>0</v>
      </c>
      <c r="AG101" s="30"/>
    </row>
    <row r="102" spans="1:51" s="38" customFormat="1" ht="25.5" x14ac:dyDescent="0.25">
      <c r="A102" s="159" t="s">
        <v>168</v>
      </c>
      <c r="B102" s="28" t="s">
        <v>10</v>
      </c>
      <c r="C102" s="28" t="s">
        <v>60</v>
      </c>
      <c r="D102" s="29"/>
      <c r="E102" s="18"/>
      <c r="F102" s="24"/>
      <c r="G102" s="18"/>
      <c r="H102" s="18"/>
      <c r="I102" s="18"/>
      <c r="J102" s="24"/>
      <c r="K102" s="18"/>
      <c r="L102" s="18">
        <v>2</v>
      </c>
      <c r="M102" s="18"/>
      <c r="N102" s="18"/>
      <c r="O102" s="18"/>
      <c r="P102" s="24"/>
      <c r="Q102" s="60">
        <f>R102+S102</f>
        <v>1573851.06</v>
      </c>
      <c r="R102" s="60">
        <v>0</v>
      </c>
      <c r="S102" s="70">
        <f t="shared" ref="R102:S104" si="41">SUM(V102+X102+Z102+AB102+AD102+AF102)</f>
        <v>1573851.06</v>
      </c>
      <c r="T102" s="24"/>
      <c r="U102" s="60"/>
      <c r="V102" s="90"/>
      <c r="W102" s="66"/>
      <c r="X102" s="90"/>
      <c r="Y102" s="66"/>
      <c r="Z102" s="90">
        <v>1573851.06</v>
      </c>
      <c r="AA102" s="66"/>
      <c r="AB102" s="90"/>
      <c r="AC102" s="66"/>
      <c r="AD102" s="90"/>
      <c r="AE102" s="66"/>
      <c r="AF102" s="90"/>
      <c r="AG102" s="30"/>
    </row>
    <row r="103" spans="1:51" s="38" customFormat="1" ht="15" x14ac:dyDescent="0.25">
      <c r="A103" s="159" t="s">
        <v>169</v>
      </c>
      <c r="B103" s="28" t="s">
        <v>10</v>
      </c>
      <c r="C103" s="28" t="s">
        <v>49</v>
      </c>
      <c r="D103" s="29"/>
      <c r="E103" s="18"/>
      <c r="F103" s="24"/>
      <c r="G103" s="18"/>
      <c r="H103" s="18"/>
      <c r="I103" s="18"/>
      <c r="J103" s="24"/>
      <c r="K103" s="18"/>
      <c r="L103" s="18"/>
      <c r="M103" s="18"/>
      <c r="N103" s="18">
        <v>1</v>
      </c>
      <c r="O103" s="18"/>
      <c r="P103" s="24"/>
      <c r="Q103" s="60">
        <f>R103+S103</f>
        <v>1591989.1</v>
      </c>
      <c r="R103" s="60">
        <v>0</v>
      </c>
      <c r="S103" s="70">
        <f t="shared" si="41"/>
        <v>1591989.1</v>
      </c>
      <c r="T103" s="24"/>
      <c r="U103" s="60"/>
      <c r="V103" s="90"/>
      <c r="W103" s="66"/>
      <c r="X103" s="90"/>
      <c r="Y103" s="66"/>
      <c r="Z103" s="90"/>
      <c r="AA103" s="66"/>
      <c r="AB103" s="90"/>
      <c r="AC103" s="66"/>
      <c r="AD103" s="90">
        <v>1591989.1</v>
      </c>
      <c r="AE103" s="66"/>
      <c r="AF103" s="90"/>
      <c r="AG103" s="30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</row>
    <row r="104" spans="1:51" s="38" customFormat="1" ht="15" x14ac:dyDescent="0.25">
      <c r="A104" s="159" t="s">
        <v>170</v>
      </c>
      <c r="B104" s="28" t="s">
        <v>10</v>
      </c>
      <c r="C104" s="28" t="s">
        <v>120</v>
      </c>
      <c r="D104" s="29"/>
      <c r="E104" s="18"/>
      <c r="F104" s="24"/>
      <c r="G104" s="18"/>
      <c r="H104" s="18"/>
      <c r="I104" s="18"/>
      <c r="J104" s="24"/>
      <c r="K104" s="18"/>
      <c r="L104" s="18">
        <v>1</v>
      </c>
      <c r="M104" s="18"/>
      <c r="N104" s="18"/>
      <c r="O104" s="18"/>
      <c r="P104" s="24"/>
      <c r="Q104" s="60">
        <f>R104+S104</f>
        <v>896138.55</v>
      </c>
      <c r="R104" s="60">
        <f t="shared" si="41"/>
        <v>0</v>
      </c>
      <c r="S104" s="70">
        <f t="shared" si="41"/>
        <v>896138.55</v>
      </c>
      <c r="T104" s="24"/>
      <c r="U104" s="60"/>
      <c r="V104" s="90"/>
      <c r="W104" s="66"/>
      <c r="X104" s="90"/>
      <c r="Y104" s="66"/>
      <c r="Z104" s="90">
        <v>896138.55</v>
      </c>
      <c r="AA104" s="66"/>
      <c r="AB104" s="90"/>
      <c r="AC104" s="66"/>
      <c r="AD104" s="90"/>
      <c r="AE104" s="66"/>
      <c r="AF104" s="90"/>
      <c r="AG104" s="24"/>
    </row>
    <row r="105" spans="1:51" s="38" customFormat="1" ht="25.5" x14ac:dyDescent="0.25">
      <c r="A105" s="158" t="s">
        <v>41</v>
      </c>
      <c r="B105" s="54" t="s">
        <v>2</v>
      </c>
      <c r="C105" s="55" t="s">
        <v>75</v>
      </c>
      <c r="D105" s="56" t="s">
        <v>157</v>
      </c>
      <c r="E105" s="57">
        <v>11</v>
      </c>
      <c r="F105" s="58"/>
      <c r="G105" s="57"/>
      <c r="H105" s="57"/>
      <c r="I105" s="57"/>
      <c r="J105" s="58"/>
      <c r="K105" s="57"/>
      <c r="L105" s="57" t="s">
        <v>167</v>
      </c>
      <c r="M105" s="57" t="s">
        <v>167</v>
      </c>
      <c r="N105" s="57" t="s">
        <v>167</v>
      </c>
      <c r="O105" s="57"/>
      <c r="P105" s="58"/>
      <c r="Q105" s="63">
        <f>SUM(Q106)</f>
        <v>2473038</v>
      </c>
      <c r="R105" s="63">
        <f>SUM(R106)</f>
        <v>2473038</v>
      </c>
      <c r="S105" s="63">
        <f>SUM(S106)</f>
        <v>0</v>
      </c>
      <c r="T105" s="24"/>
      <c r="U105" s="64">
        <f t="shared" ref="U105:AF105" si="42">SUM(U106)</f>
        <v>0</v>
      </c>
      <c r="V105" s="127">
        <f t="shared" si="42"/>
        <v>0</v>
      </c>
      <c r="W105" s="64">
        <f t="shared" si="42"/>
        <v>0</v>
      </c>
      <c r="X105" s="127">
        <f t="shared" si="42"/>
        <v>0</v>
      </c>
      <c r="Y105" s="64">
        <f t="shared" si="42"/>
        <v>800000</v>
      </c>
      <c r="Z105" s="127">
        <f t="shared" si="42"/>
        <v>0</v>
      </c>
      <c r="AA105" s="64">
        <f t="shared" si="42"/>
        <v>989215.2</v>
      </c>
      <c r="AB105" s="127">
        <f t="shared" si="42"/>
        <v>0</v>
      </c>
      <c r="AC105" s="64">
        <f t="shared" si="42"/>
        <v>683822.8</v>
      </c>
      <c r="AD105" s="127">
        <f t="shared" si="42"/>
        <v>0</v>
      </c>
      <c r="AE105" s="64">
        <f t="shared" si="42"/>
        <v>0</v>
      </c>
      <c r="AF105" s="127">
        <f t="shared" si="42"/>
        <v>0</v>
      </c>
      <c r="AG105" s="24"/>
    </row>
    <row r="106" spans="1:51" s="38" customFormat="1" ht="15" x14ac:dyDescent="0.25">
      <c r="A106" s="159" t="s">
        <v>38</v>
      </c>
      <c r="B106" s="77" t="s">
        <v>10</v>
      </c>
      <c r="C106" s="96" t="s">
        <v>158</v>
      </c>
      <c r="D106" s="79"/>
      <c r="E106" s="18"/>
      <c r="F106" s="95"/>
      <c r="G106" s="18"/>
      <c r="H106" s="18"/>
      <c r="I106" s="18"/>
      <c r="J106" s="95"/>
      <c r="K106" s="18"/>
      <c r="L106" s="18">
        <v>4</v>
      </c>
      <c r="M106" s="18">
        <v>4</v>
      </c>
      <c r="N106" s="18">
        <v>3</v>
      </c>
      <c r="O106" s="18"/>
      <c r="P106" s="24"/>
      <c r="Q106" s="60">
        <f>R106+S106</f>
        <v>2473038</v>
      </c>
      <c r="R106" s="60">
        <f>SUM(U106+W106+Y106+AA106+AC106+AE106)</f>
        <v>2473038</v>
      </c>
      <c r="S106" s="70">
        <f>SUM(V106+X106+Z106+AB106+AD106+AF106)</f>
        <v>0</v>
      </c>
      <c r="T106" s="24"/>
      <c r="U106" s="70"/>
      <c r="V106" s="90"/>
      <c r="W106" s="102"/>
      <c r="X106" s="90"/>
      <c r="Y106" s="102">
        <v>800000</v>
      </c>
      <c r="Z106" s="90"/>
      <c r="AA106" s="102">
        <v>989215.2</v>
      </c>
      <c r="AB106" s="90"/>
      <c r="AC106" s="102">
        <v>683822.8</v>
      </c>
      <c r="AD106" s="90"/>
      <c r="AE106" s="102"/>
      <c r="AF106" s="90"/>
      <c r="AG106" s="24"/>
    </row>
    <row r="107" spans="1:51" s="38" customFormat="1" ht="25.5" x14ac:dyDescent="0.25">
      <c r="A107" s="158" t="s">
        <v>118</v>
      </c>
      <c r="B107" s="54" t="s">
        <v>2</v>
      </c>
      <c r="C107" s="55" t="s">
        <v>76</v>
      </c>
      <c r="D107" s="56" t="s">
        <v>157</v>
      </c>
      <c r="E107" s="57">
        <v>2</v>
      </c>
      <c r="F107" s="58"/>
      <c r="G107" s="57"/>
      <c r="H107" s="57"/>
      <c r="I107" s="57"/>
      <c r="J107" s="58"/>
      <c r="K107" s="57"/>
      <c r="L107" s="57" t="s">
        <v>167</v>
      </c>
      <c r="M107" s="57"/>
      <c r="N107" s="57"/>
      <c r="O107" s="57"/>
      <c r="P107" s="58"/>
      <c r="Q107" s="63">
        <f>SUM(Q108:Q111)</f>
        <v>1457630.04</v>
      </c>
      <c r="R107" s="63">
        <f>SUM(R108:R111)</f>
        <v>0</v>
      </c>
      <c r="S107" s="63">
        <f>SUM(S108:S111)</f>
        <v>1457630.04</v>
      </c>
      <c r="T107" s="24"/>
      <c r="U107" s="64">
        <f t="shared" ref="U107:AF107" si="43">SUM(U108:U111)</f>
        <v>0</v>
      </c>
      <c r="V107" s="127">
        <f t="shared" si="43"/>
        <v>0</v>
      </c>
      <c r="W107" s="64">
        <f t="shared" si="43"/>
        <v>0</v>
      </c>
      <c r="X107" s="127">
        <f t="shared" si="43"/>
        <v>0</v>
      </c>
      <c r="Y107" s="64">
        <f t="shared" si="43"/>
        <v>0</v>
      </c>
      <c r="Z107" s="127">
        <f t="shared" si="43"/>
        <v>1457630.04</v>
      </c>
      <c r="AA107" s="64">
        <f t="shared" si="43"/>
        <v>0</v>
      </c>
      <c r="AB107" s="127">
        <f t="shared" si="43"/>
        <v>0</v>
      </c>
      <c r="AC107" s="64">
        <f t="shared" si="43"/>
        <v>0</v>
      </c>
      <c r="AD107" s="127">
        <f t="shared" si="43"/>
        <v>0</v>
      </c>
      <c r="AE107" s="64">
        <f t="shared" si="43"/>
        <v>0</v>
      </c>
      <c r="AF107" s="127">
        <f t="shared" si="43"/>
        <v>0</v>
      </c>
      <c r="AG107" s="24"/>
    </row>
    <row r="108" spans="1:51" s="38" customFormat="1" ht="15" x14ac:dyDescent="0.25">
      <c r="A108" s="162" t="s">
        <v>108</v>
      </c>
      <c r="B108" s="77" t="s">
        <v>10</v>
      </c>
      <c r="C108" s="97" t="s">
        <v>50</v>
      </c>
      <c r="D108" s="79"/>
      <c r="E108" s="69"/>
      <c r="F108" s="95"/>
      <c r="G108" s="69"/>
      <c r="H108" s="69"/>
      <c r="I108" s="69"/>
      <c r="J108" s="95"/>
      <c r="K108" s="69"/>
      <c r="L108" s="69">
        <v>1</v>
      </c>
      <c r="M108" s="69"/>
      <c r="N108" s="69"/>
      <c r="O108" s="69"/>
      <c r="P108" s="24"/>
      <c r="Q108" s="60">
        <f>R108+S108</f>
        <v>1258740.28</v>
      </c>
      <c r="R108" s="60">
        <f>SUM(U108+W108+Y108+AA108+AC108+AE108)</f>
        <v>0</v>
      </c>
      <c r="S108" s="70">
        <f>SUM(V108+X108+Z108+AB108+AD108+AF108)</f>
        <v>1258740.28</v>
      </c>
      <c r="T108" s="24"/>
      <c r="U108" s="70"/>
      <c r="V108" s="90"/>
      <c r="W108" s="102"/>
      <c r="X108" s="90"/>
      <c r="Y108" s="102"/>
      <c r="Z108" s="90">
        <v>1258740.28</v>
      </c>
      <c r="AA108" s="102"/>
      <c r="AB108" s="90"/>
      <c r="AC108" s="102"/>
      <c r="AD108" s="90"/>
      <c r="AE108" s="102"/>
      <c r="AF108" s="90"/>
      <c r="AG108" s="24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</row>
    <row r="109" spans="1:51" s="38" customFormat="1" ht="15" x14ac:dyDescent="0.25">
      <c r="A109" s="159" t="s">
        <v>121</v>
      </c>
      <c r="B109" s="77" t="s">
        <v>10</v>
      </c>
      <c r="C109" s="116" t="s">
        <v>122</v>
      </c>
      <c r="D109" s="79"/>
      <c r="E109" s="18"/>
      <c r="F109" s="95"/>
      <c r="G109" s="18"/>
      <c r="H109" s="18"/>
      <c r="I109" s="18"/>
      <c r="J109" s="95"/>
      <c r="K109" s="18"/>
      <c r="L109" s="18">
        <v>1</v>
      </c>
      <c r="M109" s="18"/>
      <c r="N109" s="18"/>
      <c r="O109" s="18"/>
      <c r="P109" s="24"/>
      <c r="Q109" s="60">
        <f>R109+S109</f>
        <v>96922.7</v>
      </c>
      <c r="R109" s="60">
        <f t="shared" ref="R109:S111" si="44">SUM(U109+W109+Y109+AA109+AC109+AE109)</f>
        <v>0</v>
      </c>
      <c r="S109" s="70">
        <f t="shared" si="44"/>
        <v>96922.7</v>
      </c>
      <c r="T109" s="24"/>
      <c r="U109" s="70"/>
      <c r="V109" s="90"/>
      <c r="W109" s="102"/>
      <c r="X109" s="90"/>
      <c r="Y109" s="102"/>
      <c r="Z109" s="90">
        <v>96922.7</v>
      </c>
      <c r="AA109" s="102"/>
      <c r="AB109" s="90"/>
      <c r="AC109" s="102"/>
      <c r="AD109" s="90"/>
      <c r="AE109" s="102"/>
      <c r="AF109" s="90"/>
      <c r="AG109" s="24"/>
    </row>
    <row r="110" spans="1:51" s="38" customFormat="1" ht="15" x14ac:dyDescent="0.25">
      <c r="A110" s="162" t="s">
        <v>123</v>
      </c>
      <c r="B110" s="77" t="s">
        <v>10</v>
      </c>
      <c r="C110" s="116" t="s">
        <v>124</v>
      </c>
      <c r="D110" s="79"/>
      <c r="E110" s="69"/>
      <c r="F110" s="95"/>
      <c r="G110" s="69"/>
      <c r="H110" s="69"/>
      <c r="I110" s="69"/>
      <c r="J110" s="95"/>
      <c r="K110" s="69"/>
      <c r="L110" s="69">
        <v>1</v>
      </c>
      <c r="M110" s="69"/>
      <c r="N110" s="69"/>
      <c r="O110" s="69"/>
      <c r="P110" s="24"/>
      <c r="Q110" s="70">
        <f>R110+S110</f>
        <v>44997.77</v>
      </c>
      <c r="R110" s="60">
        <f t="shared" si="44"/>
        <v>0</v>
      </c>
      <c r="S110" s="70">
        <f t="shared" si="44"/>
        <v>44997.77</v>
      </c>
      <c r="T110" s="24"/>
      <c r="U110" s="70"/>
      <c r="V110" s="90"/>
      <c r="W110" s="98"/>
      <c r="X110" s="90"/>
      <c r="Y110" s="98"/>
      <c r="Z110" s="90">
        <v>44997.77</v>
      </c>
      <c r="AA110" s="98"/>
      <c r="AB110" s="90"/>
      <c r="AC110" s="98"/>
      <c r="AD110" s="90"/>
      <c r="AE110" s="98"/>
      <c r="AF110" s="90"/>
      <c r="AG110" s="24"/>
    </row>
    <row r="111" spans="1:51" s="38" customFormat="1" ht="25.5" x14ac:dyDescent="0.25">
      <c r="A111" s="162" t="s">
        <v>125</v>
      </c>
      <c r="B111" s="77" t="s">
        <v>10</v>
      </c>
      <c r="C111" s="116" t="s">
        <v>126</v>
      </c>
      <c r="D111" s="79"/>
      <c r="E111" s="69"/>
      <c r="F111" s="95"/>
      <c r="G111" s="69"/>
      <c r="H111" s="69"/>
      <c r="I111" s="69"/>
      <c r="J111" s="95"/>
      <c r="K111" s="69"/>
      <c r="L111" s="69">
        <v>1</v>
      </c>
      <c r="M111" s="69"/>
      <c r="N111" s="69"/>
      <c r="O111" s="69"/>
      <c r="P111" s="24"/>
      <c r="Q111" s="70">
        <f>R111+S111</f>
        <v>56969.29</v>
      </c>
      <c r="R111" s="60">
        <f t="shared" si="44"/>
        <v>0</v>
      </c>
      <c r="S111" s="70">
        <f t="shared" si="44"/>
        <v>56969.29</v>
      </c>
      <c r="T111" s="24"/>
      <c r="U111" s="70"/>
      <c r="V111" s="90"/>
      <c r="W111" s="98"/>
      <c r="X111" s="90"/>
      <c r="Y111" s="98"/>
      <c r="Z111" s="90">
        <v>56969.29</v>
      </c>
      <c r="AA111" s="98"/>
      <c r="AB111" s="90"/>
      <c r="AC111" s="98"/>
      <c r="AD111" s="90"/>
      <c r="AE111" s="98"/>
      <c r="AF111" s="90"/>
      <c r="AG111" s="24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</row>
    <row r="112" spans="1:51" s="38" customFormat="1" ht="15" x14ac:dyDescent="0.25">
      <c r="A112" s="157">
        <v>2</v>
      </c>
      <c r="B112" s="9" t="s">
        <v>39</v>
      </c>
      <c r="C112" s="9" t="s">
        <v>244</v>
      </c>
      <c r="D112" s="10"/>
      <c r="E112" s="11">
        <v>18</v>
      </c>
      <c r="F112" s="24"/>
      <c r="G112" s="11"/>
      <c r="H112" s="11"/>
      <c r="I112" s="11"/>
      <c r="J112" s="24"/>
      <c r="K112" s="11"/>
      <c r="L112" s="11"/>
      <c r="M112" s="11"/>
      <c r="N112" s="11"/>
      <c r="O112" s="11"/>
      <c r="P112" s="24"/>
      <c r="Q112" s="62">
        <f>SUM(Q113:Q118)</f>
        <v>6404000</v>
      </c>
      <c r="R112" s="62">
        <f>SUM(R113:R118)</f>
        <v>6404000</v>
      </c>
      <c r="S112" s="62">
        <f>SUM(S113:S118)</f>
        <v>0</v>
      </c>
      <c r="T112" s="24"/>
      <c r="U112" s="62">
        <f t="shared" ref="U112:AF112" si="45">SUM(U113:U118)</f>
        <v>0</v>
      </c>
      <c r="V112" s="73">
        <f t="shared" si="45"/>
        <v>0</v>
      </c>
      <c r="W112" s="62">
        <f t="shared" si="45"/>
        <v>188626.85</v>
      </c>
      <c r="X112" s="73">
        <f t="shared" si="45"/>
        <v>0</v>
      </c>
      <c r="Y112" s="62">
        <f t="shared" si="45"/>
        <v>1414412</v>
      </c>
      <c r="Z112" s="73">
        <f t="shared" si="45"/>
        <v>0</v>
      </c>
      <c r="AA112" s="62">
        <f t="shared" si="45"/>
        <v>2297718.88</v>
      </c>
      <c r="AB112" s="73">
        <f t="shared" si="45"/>
        <v>0</v>
      </c>
      <c r="AC112" s="62">
        <f t="shared" si="45"/>
        <v>2204419.27</v>
      </c>
      <c r="AD112" s="73">
        <f t="shared" si="45"/>
        <v>0</v>
      </c>
      <c r="AE112" s="62">
        <f t="shared" si="45"/>
        <v>298823</v>
      </c>
      <c r="AF112" s="73">
        <f t="shared" si="45"/>
        <v>0</v>
      </c>
      <c r="AG112" s="121">
        <f>SUM(U112+W112+Y112+AA112+AC112+AE112)</f>
        <v>6404000</v>
      </c>
      <c r="AH112" s="125">
        <f>SUM(V112+X112+Z112+AB112+AD112+AF112)</f>
        <v>0</v>
      </c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</row>
    <row r="113" spans="1:51" s="38" customFormat="1" ht="15" x14ac:dyDescent="0.25">
      <c r="A113" s="159">
        <v>2.1</v>
      </c>
      <c r="B113" s="28" t="s">
        <v>2</v>
      </c>
      <c r="C113" s="28" t="s">
        <v>81</v>
      </c>
      <c r="D113" s="29" t="s">
        <v>159</v>
      </c>
      <c r="E113" s="18">
        <v>1</v>
      </c>
      <c r="F113" s="24"/>
      <c r="G113" s="18"/>
      <c r="H113" s="18"/>
      <c r="I113" s="18"/>
      <c r="J113" s="24"/>
      <c r="K113" s="18"/>
      <c r="L113" s="18"/>
      <c r="M113" s="18"/>
      <c r="N113" s="18"/>
      <c r="O113" s="18">
        <v>1</v>
      </c>
      <c r="P113" s="24"/>
      <c r="Q113" s="60">
        <f>R113+S113</f>
        <v>983824</v>
      </c>
      <c r="R113" s="60">
        <f t="shared" ref="R113:S132" si="46">SUM(U113+W113+Y113+AA113+AC113+AE113)</f>
        <v>983824</v>
      </c>
      <c r="S113" s="70">
        <f t="shared" si="46"/>
        <v>0</v>
      </c>
      <c r="T113" s="24"/>
      <c r="U113" s="60"/>
      <c r="V113" s="90"/>
      <c r="W113" s="66"/>
      <c r="X113" s="90"/>
      <c r="Y113" s="66"/>
      <c r="Z113" s="90"/>
      <c r="AA113" s="66">
        <v>590294.4</v>
      </c>
      <c r="AB113" s="90"/>
      <c r="AC113" s="66">
        <v>393529.59999999998</v>
      </c>
      <c r="AD113" s="90"/>
      <c r="AE113" s="66"/>
      <c r="AF113" s="90"/>
      <c r="AG113" s="24"/>
    </row>
    <row r="114" spans="1:51" s="38" customFormat="1" ht="15" x14ac:dyDescent="0.25">
      <c r="A114" s="159">
        <v>2.2000000000000002</v>
      </c>
      <c r="B114" s="28" t="s">
        <v>23</v>
      </c>
      <c r="C114" s="28" t="s">
        <v>82</v>
      </c>
      <c r="D114" s="29" t="s">
        <v>159</v>
      </c>
      <c r="E114" s="18">
        <v>1</v>
      </c>
      <c r="F114" s="24"/>
      <c r="G114" s="18"/>
      <c r="H114" s="18"/>
      <c r="I114" s="18"/>
      <c r="J114" s="24"/>
      <c r="K114" s="18"/>
      <c r="L114" s="18"/>
      <c r="M114" s="18"/>
      <c r="N114" s="18">
        <v>1</v>
      </c>
      <c r="O114" s="18"/>
      <c r="P114" s="24"/>
      <c r="Q114" s="60">
        <f t="shared" ref="Q114:Q118" si="47">R114+S114</f>
        <v>3754907.0200000005</v>
      </c>
      <c r="R114" s="60">
        <f t="shared" si="46"/>
        <v>3754907.0200000005</v>
      </c>
      <c r="S114" s="70">
        <f t="shared" si="46"/>
        <v>0</v>
      </c>
      <c r="T114" s="24"/>
      <c r="U114" s="60"/>
      <c r="V114" s="90"/>
      <c r="W114" s="66">
        <v>188626.85</v>
      </c>
      <c r="X114" s="90"/>
      <c r="Y114" s="66">
        <v>1000000</v>
      </c>
      <c r="Z114" s="90"/>
      <c r="AA114" s="66">
        <v>1283140.08</v>
      </c>
      <c r="AB114" s="90"/>
      <c r="AC114" s="66">
        <v>1283140.0900000001</v>
      </c>
      <c r="AD114" s="90"/>
      <c r="AE114" s="66"/>
      <c r="AF114" s="90"/>
      <c r="AG114" s="24"/>
    </row>
    <row r="115" spans="1:51" s="38" customFormat="1" ht="25.5" x14ac:dyDescent="0.25">
      <c r="A115" s="159">
        <v>2.2999999999999998</v>
      </c>
      <c r="B115" s="28" t="s">
        <v>23</v>
      </c>
      <c r="C115" s="28" t="s">
        <v>51</v>
      </c>
      <c r="D115" s="29" t="s">
        <v>160</v>
      </c>
      <c r="E115" s="18">
        <v>1</v>
      </c>
      <c r="F115" s="24"/>
      <c r="G115" s="18"/>
      <c r="H115" s="18"/>
      <c r="I115" s="18"/>
      <c r="J115" s="24"/>
      <c r="K115" s="18"/>
      <c r="L115" s="18"/>
      <c r="M115" s="18"/>
      <c r="N115" s="18">
        <v>1</v>
      </c>
      <c r="O115" s="18"/>
      <c r="P115" s="24"/>
      <c r="Q115" s="60">
        <f t="shared" si="47"/>
        <v>605882</v>
      </c>
      <c r="R115" s="60">
        <f t="shared" si="46"/>
        <v>605882</v>
      </c>
      <c r="S115" s="70">
        <f t="shared" si="46"/>
        <v>0</v>
      </c>
      <c r="T115" s="24"/>
      <c r="U115" s="60"/>
      <c r="V115" s="90"/>
      <c r="W115" s="66"/>
      <c r="X115" s="90"/>
      <c r="Y115" s="66"/>
      <c r="Z115" s="90"/>
      <c r="AA115" s="66"/>
      <c r="AB115" s="90"/>
      <c r="AC115" s="66">
        <v>360000</v>
      </c>
      <c r="AD115" s="90"/>
      <c r="AE115" s="66">
        <v>245882</v>
      </c>
      <c r="AF115" s="90"/>
      <c r="AG115" s="24"/>
    </row>
    <row r="116" spans="1:51" s="38" customFormat="1" ht="15" x14ac:dyDescent="0.25">
      <c r="A116" s="159">
        <v>2.4</v>
      </c>
      <c r="B116" s="28" t="s">
        <v>2</v>
      </c>
      <c r="C116" s="28" t="s">
        <v>83</v>
      </c>
      <c r="D116" s="29" t="s">
        <v>161</v>
      </c>
      <c r="E116" s="18">
        <v>3</v>
      </c>
      <c r="F116" s="24"/>
      <c r="G116" s="18"/>
      <c r="H116" s="18"/>
      <c r="I116" s="18"/>
      <c r="J116" s="24"/>
      <c r="K116" s="18"/>
      <c r="L116" s="18">
        <v>1</v>
      </c>
      <c r="M116" s="18">
        <v>2</v>
      </c>
      <c r="N116" s="18"/>
      <c r="O116" s="18"/>
      <c r="P116" s="24"/>
      <c r="Q116" s="60">
        <f t="shared" si="47"/>
        <v>428824</v>
      </c>
      <c r="R116" s="60">
        <f t="shared" si="46"/>
        <v>428824</v>
      </c>
      <c r="S116" s="70">
        <f t="shared" si="46"/>
        <v>0</v>
      </c>
      <c r="T116" s="24"/>
      <c r="U116" s="60"/>
      <c r="V116" s="90"/>
      <c r="W116" s="66"/>
      <c r="X116" s="90"/>
      <c r="Y116" s="66">
        <v>214412</v>
      </c>
      <c r="Z116" s="90"/>
      <c r="AA116" s="66">
        <v>214412</v>
      </c>
      <c r="AB116" s="90"/>
      <c r="AC116" s="66"/>
      <c r="AD116" s="90"/>
      <c r="AE116" s="66"/>
      <c r="AF116" s="90"/>
      <c r="AG116" s="24"/>
    </row>
    <row r="117" spans="1:51" s="38" customFormat="1" ht="15" x14ac:dyDescent="0.25">
      <c r="A117" s="159">
        <v>2.5</v>
      </c>
      <c r="B117" s="28" t="s">
        <v>2</v>
      </c>
      <c r="C117" s="28" t="s">
        <v>84</v>
      </c>
      <c r="D117" s="29" t="s">
        <v>162</v>
      </c>
      <c r="E117" s="18">
        <v>10</v>
      </c>
      <c r="F117" s="24"/>
      <c r="G117" s="18"/>
      <c r="H117" s="18"/>
      <c r="I117" s="18"/>
      <c r="J117" s="24"/>
      <c r="K117" s="18"/>
      <c r="L117" s="18">
        <v>4</v>
      </c>
      <c r="M117" s="18">
        <v>4</v>
      </c>
      <c r="N117" s="18">
        <v>2</v>
      </c>
      <c r="O117" s="18"/>
      <c r="P117" s="24"/>
      <c r="Q117" s="60">
        <f t="shared" si="47"/>
        <v>524680.98</v>
      </c>
      <c r="R117" s="60">
        <f t="shared" si="46"/>
        <v>524680.98</v>
      </c>
      <c r="S117" s="70">
        <f t="shared" si="46"/>
        <v>0</v>
      </c>
      <c r="T117" s="24"/>
      <c r="U117" s="60"/>
      <c r="V117" s="90"/>
      <c r="W117" s="66"/>
      <c r="X117" s="90"/>
      <c r="Y117" s="66">
        <v>200000</v>
      </c>
      <c r="Z117" s="90"/>
      <c r="AA117" s="66">
        <v>209872.4</v>
      </c>
      <c r="AB117" s="90"/>
      <c r="AC117" s="66">
        <v>114808.58</v>
      </c>
      <c r="AD117" s="90"/>
      <c r="AE117" s="66"/>
      <c r="AF117" s="90"/>
      <c r="AG117" s="24"/>
    </row>
    <row r="118" spans="1:51" s="38" customFormat="1" ht="25.5" x14ac:dyDescent="0.25">
      <c r="A118" s="159">
        <v>2.6</v>
      </c>
      <c r="B118" s="28" t="s">
        <v>2</v>
      </c>
      <c r="C118" s="28" t="s">
        <v>85</v>
      </c>
      <c r="D118" s="29" t="s">
        <v>163</v>
      </c>
      <c r="E118" s="18">
        <v>1</v>
      </c>
      <c r="F118" s="24"/>
      <c r="G118" s="18"/>
      <c r="H118" s="18"/>
      <c r="I118" s="18"/>
      <c r="J118" s="24"/>
      <c r="K118" s="18"/>
      <c r="L118" s="18"/>
      <c r="M118" s="18">
        <v>1</v>
      </c>
      <c r="N118" s="18"/>
      <c r="O118" s="18"/>
      <c r="P118" s="24"/>
      <c r="Q118" s="60">
        <f t="shared" si="47"/>
        <v>105882</v>
      </c>
      <c r="R118" s="60">
        <f t="shared" si="46"/>
        <v>105882</v>
      </c>
      <c r="S118" s="70">
        <f t="shared" si="46"/>
        <v>0</v>
      </c>
      <c r="T118" s="24"/>
      <c r="U118" s="60"/>
      <c r="V118" s="90"/>
      <c r="W118" s="66"/>
      <c r="X118" s="90"/>
      <c r="Y118" s="66"/>
      <c r="Z118" s="90"/>
      <c r="AA118" s="66"/>
      <c r="AB118" s="90"/>
      <c r="AC118" s="66">
        <v>52941</v>
      </c>
      <c r="AD118" s="90"/>
      <c r="AE118" s="66">
        <v>52941</v>
      </c>
      <c r="AF118" s="90"/>
      <c r="AG118" s="24"/>
    </row>
    <row r="119" spans="1:51" s="38" customFormat="1" ht="15" x14ac:dyDescent="0.25">
      <c r="A119" s="157">
        <v>3</v>
      </c>
      <c r="B119" s="9" t="s">
        <v>40</v>
      </c>
      <c r="C119" s="9" t="s">
        <v>245</v>
      </c>
      <c r="D119" s="10"/>
      <c r="E119" s="11"/>
      <c r="F119" s="24"/>
      <c r="G119" s="11"/>
      <c r="H119" s="11"/>
      <c r="I119" s="11"/>
      <c r="J119" s="24"/>
      <c r="K119" s="11"/>
      <c r="L119" s="11"/>
      <c r="M119" s="11"/>
      <c r="N119" s="11"/>
      <c r="O119" s="11"/>
      <c r="P119" s="24"/>
      <c r="Q119" s="62">
        <f>SUM(Q120:Q121)</f>
        <v>37805000</v>
      </c>
      <c r="R119" s="62">
        <f>SUM(R120:R121)</f>
        <v>37805000</v>
      </c>
      <c r="S119" s="62">
        <f>SUM(S120:S121)</f>
        <v>0</v>
      </c>
      <c r="T119" s="24"/>
      <c r="U119" s="62">
        <f t="shared" ref="U119:AF119" si="48">SUM(U120:U121)</f>
        <v>0</v>
      </c>
      <c r="V119" s="73">
        <f t="shared" si="48"/>
        <v>0</v>
      </c>
      <c r="W119" s="62">
        <f t="shared" si="48"/>
        <v>0</v>
      </c>
      <c r="X119" s="73">
        <f t="shared" si="48"/>
        <v>0</v>
      </c>
      <c r="Y119" s="62">
        <f t="shared" si="48"/>
        <v>1700000</v>
      </c>
      <c r="Z119" s="73">
        <f t="shared" si="48"/>
        <v>0</v>
      </c>
      <c r="AA119" s="62">
        <f t="shared" si="48"/>
        <v>19154324</v>
      </c>
      <c r="AB119" s="73">
        <f t="shared" si="48"/>
        <v>0</v>
      </c>
      <c r="AC119" s="62">
        <f t="shared" si="48"/>
        <v>13372000</v>
      </c>
      <c r="AD119" s="73">
        <f t="shared" si="48"/>
        <v>0</v>
      </c>
      <c r="AE119" s="62">
        <f t="shared" si="48"/>
        <v>3578676</v>
      </c>
      <c r="AF119" s="73">
        <f t="shared" si="48"/>
        <v>0</v>
      </c>
      <c r="AG119" s="121">
        <f>SUM(U119+W119+Y119+AA119+AC119+AE119)</f>
        <v>37805000</v>
      </c>
      <c r="AH119" s="125">
        <f>SUM(V119+X119+Z119+AB119+AD119+AF119)</f>
        <v>0</v>
      </c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</row>
    <row r="120" spans="1:51" s="38" customFormat="1" ht="15" x14ac:dyDescent="0.25">
      <c r="A120" s="159">
        <v>3.01</v>
      </c>
      <c r="B120" s="28" t="s">
        <v>2</v>
      </c>
      <c r="C120" s="28" t="s">
        <v>78</v>
      </c>
      <c r="D120" s="29" t="s">
        <v>154</v>
      </c>
      <c r="E120" s="129">
        <v>7.7</v>
      </c>
      <c r="F120" s="24"/>
      <c r="G120" s="18"/>
      <c r="H120" s="18"/>
      <c r="I120" s="18"/>
      <c r="J120" s="24"/>
      <c r="K120" s="18"/>
      <c r="L120" s="18"/>
      <c r="M120" s="18"/>
      <c r="N120" s="18">
        <v>1</v>
      </c>
      <c r="O120" s="18"/>
      <c r="P120" s="24"/>
      <c r="Q120" s="60">
        <f>R120+S120</f>
        <v>22893380</v>
      </c>
      <c r="R120" s="60">
        <f>SUM(U120+W120+Y120+AA120+AC120+AE120)</f>
        <v>22893380</v>
      </c>
      <c r="S120" s="70">
        <f t="shared" si="46"/>
        <v>0</v>
      </c>
      <c r="T120" s="24"/>
      <c r="U120" s="60"/>
      <c r="V120" s="90"/>
      <c r="W120" s="66"/>
      <c r="X120" s="90"/>
      <c r="Y120" s="66">
        <v>500000</v>
      </c>
      <c r="Z120" s="90"/>
      <c r="AA120" s="66">
        <v>9907352</v>
      </c>
      <c r="AB120" s="90"/>
      <c r="AC120" s="66">
        <v>8907352</v>
      </c>
      <c r="AD120" s="90"/>
      <c r="AE120" s="66">
        <v>3578676</v>
      </c>
      <c r="AF120" s="90"/>
      <c r="AG120" s="24"/>
    </row>
    <row r="121" spans="1:51" s="38" customFormat="1" ht="25.5" x14ac:dyDescent="0.25">
      <c r="A121" s="159">
        <v>3.02</v>
      </c>
      <c r="B121" s="28" t="s">
        <v>2</v>
      </c>
      <c r="C121" s="28" t="s">
        <v>79</v>
      </c>
      <c r="D121" s="29" t="s">
        <v>164</v>
      </c>
      <c r="E121" s="18">
        <v>1</v>
      </c>
      <c r="F121" s="24"/>
      <c r="G121" s="18"/>
      <c r="H121" s="18"/>
      <c r="I121" s="18"/>
      <c r="J121" s="24"/>
      <c r="K121" s="18"/>
      <c r="L121" s="18"/>
      <c r="M121" s="18"/>
      <c r="N121" s="18">
        <v>1</v>
      </c>
      <c r="O121" s="18"/>
      <c r="P121" s="24"/>
      <c r="Q121" s="60">
        <f>R121+S121</f>
        <v>14911620</v>
      </c>
      <c r="R121" s="60">
        <f>SUM(U121+W121+Y121+AA121+AC121+AE121)</f>
        <v>14911620</v>
      </c>
      <c r="S121" s="70">
        <f t="shared" si="46"/>
        <v>0</v>
      </c>
      <c r="T121" s="24"/>
      <c r="U121" s="60"/>
      <c r="V121" s="90"/>
      <c r="W121" s="66"/>
      <c r="X121" s="90"/>
      <c r="Y121" s="66">
        <v>1200000</v>
      </c>
      <c r="Z121" s="90"/>
      <c r="AA121" s="66">
        <v>9246972</v>
      </c>
      <c r="AB121" s="90"/>
      <c r="AC121" s="66">
        <v>4464648</v>
      </c>
      <c r="AD121" s="90"/>
      <c r="AE121" s="66"/>
      <c r="AF121" s="90"/>
      <c r="AG121" s="24"/>
    </row>
    <row r="122" spans="1:51" s="38" customFormat="1" ht="25.5" customHeight="1" x14ac:dyDescent="0.25">
      <c r="A122" s="157">
        <v>4</v>
      </c>
      <c r="B122" s="9" t="s">
        <v>39</v>
      </c>
      <c r="C122" s="9" t="s">
        <v>246</v>
      </c>
      <c r="D122" s="10"/>
      <c r="E122" s="11"/>
      <c r="F122" s="30"/>
      <c r="G122" s="11"/>
      <c r="H122" s="11"/>
      <c r="I122" s="11"/>
      <c r="J122" s="30"/>
      <c r="K122" s="11"/>
      <c r="L122" s="11"/>
      <c r="M122" s="11"/>
      <c r="N122" s="11"/>
      <c r="O122" s="11"/>
      <c r="P122" s="30"/>
      <c r="Q122" s="62">
        <f>SUM(Q123:Q129)</f>
        <v>8242000</v>
      </c>
      <c r="R122" s="62">
        <f>SUM(R123:R129)</f>
        <v>7973000</v>
      </c>
      <c r="S122" s="62">
        <f>SUM(S123:S129)</f>
        <v>269000</v>
      </c>
      <c r="T122" s="24"/>
      <c r="U122" s="62">
        <f t="shared" ref="U122:AF122" si="49">SUM(U123:U129)</f>
        <v>0</v>
      </c>
      <c r="V122" s="73">
        <f t="shared" si="49"/>
        <v>0</v>
      </c>
      <c r="W122" s="62">
        <f t="shared" si="49"/>
        <v>243904.15</v>
      </c>
      <c r="X122" s="73">
        <f t="shared" si="49"/>
        <v>0</v>
      </c>
      <c r="Y122" s="62">
        <f t="shared" si="49"/>
        <v>693290.96</v>
      </c>
      <c r="Z122" s="73">
        <f t="shared" si="49"/>
        <v>85183.33</v>
      </c>
      <c r="AA122" s="62">
        <f t="shared" si="49"/>
        <v>2471564.0299999998</v>
      </c>
      <c r="AB122" s="73">
        <f t="shared" si="49"/>
        <v>85183.33</v>
      </c>
      <c r="AC122" s="62">
        <f t="shared" si="49"/>
        <v>2315441.33</v>
      </c>
      <c r="AD122" s="73">
        <f t="shared" si="49"/>
        <v>85183.34</v>
      </c>
      <c r="AE122" s="62">
        <f t="shared" si="49"/>
        <v>2248799.5299999998</v>
      </c>
      <c r="AF122" s="73">
        <f t="shared" si="49"/>
        <v>0</v>
      </c>
      <c r="AG122" s="123">
        <f>SUM(U122+W122+Y122+AA122+AC122+AE122)</f>
        <v>7973000</v>
      </c>
      <c r="AH122" s="122">
        <f>SUM(V122+X122+Z122+AB122+AD122+AF122)</f>
        <v>255550</v>
      </c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</row>
    <row r="123" spans="1:51" s="38" customFormat="1" ht="15" x14ac:dyDescent="0.25">
      <c r="A123" s="159">
        <v>4.01</v>
      </c>
      <c r="B123" s="28" t="s">
        <v>10</v>
      </c>
      <c r="C123" s="28" t="s">
        <v>52</v>
      </c>
      <c r="D123" s="29"/>
      <c r="E123" s="18"/>
      <c r="F123" s="24"/>
      <c r="G123" s="18"/>
      <c r="H123" s="18"/>
      <c r="I123" s="18"/>
      <c r="J123" s="24"/>
      <c r="K123" s="18"/>
      <c r="L123" s="18"/>
      <c r="M123" s="18"/>
      <c r="N123" s="18"/>
      <c r="O123" s="18"/>
      <c r="P123" s="24"/>
      <c r="Q123" s="60">
        <f>R123+S123</f>
        <v>1442560</v>
      </c>
      <c r="R123" s="60">
        <f t="shared" ref="R123:R129" si="50">SUM(U123+W123+Y123+AA123+AC123+AE123)</f>
        <v>1442560</v>
      </c>
      <c r="S123" s="70">
        <f t="shared" si="46"/>
        <v>0</v>
      </c>
      <c r="T123" s="24"/>
      <c r="U123" s="60"/>
      <c r="V123" s="90"/>
      <c r="W123" s="66"/>
      <c r="X123" s="90"/>
      <c r="Y123" s="66">
        <v>50000</v>
      </c>
      <c r="Z123" s="90"/>
      <c r="AA123" s="66">
        <v>464186.67</v>
      </c>
      <c r="AB123" s="90"/>
      <c r="AC123" s="66">
        <v>464186.66</v>
      </c>
      <c r="AD123" s="90"/>
      <c r="AE123" s="66">
        <v>464186.67</v>
      </c>
      <c r="AF123" s="90"/>
      <c r="AG123" s="24"/>
    </row>
    <row r="124" spans="1:51" s="38" customFormat="1" ht="15" x14ac:dyDescent="0.25">
      <c r="A124" s="159">
        <v>4.0199999999999996</v>
      </c>
      <c r="B124" s="28" t="s">
        <v>10</v>
      </c>
      <c r="C124" s="28" t="s">
        <v>53</v>
      </c>
      <c r="D124" s="29"/>
      <c r="E124" s="18"/>
      <c r="F124" s="24"/>
      <c r="G124" s="18"/>
      <c r="H124" s="18"/>
      <c r="I124" s="18"/>
      <c r="J124" s="24"/>
      <c r="K124" s="18"/>
      <c r="L124" s="18"/>
      <c r="M124" s="18"/>
      <c r="N124" s="18"/>
      <c r="O124" s="18"/>
      <c r="P124" s="24"/>
      <c r="Q124" s="60">
        <f t="shared" ref="Q124:Q129" si="51">R124+S124</f>
        <v>152527.44999999998</v>
      </c>
      <c r="R124" s="60">
        <f t="shared" si="50"/>
        <v>152527.44999999998</v>
      </c>
      <c r="S124" s="70">
        <f t="shared" si="46"/>
        <v>0</v>
      </c>
      <c r="T124" s="24"/>
      <c r="U124" s="60"/>
      <c r="V124" s="90"/>
      <c r="W124" s="66">
        <v>28547.22</v>
      </c>
      <c r="X124" s="90"/>
      <c r="Y124" s="66">
        <v>18000</v>
      </c>
      <c r="Z124" s="90"/>
      <c r="AA124" s="66">
        <v>30995.06</v>
      </c>
      <c r="AB124" s="90"/>
      <c r="AC124" s="66">
        <v>43990.12</v>
      </c>
      <c r="AD124" s="90"/>
      <c r="AE124" s="66">
        <v>30995.05</v>
      </c>
      <c r="AF124" s="90"/>
      <c r="AG124" s="24"/>
    </row>
    <row r="125" spans="1:51" s="38" customFormat="1" ht="15" x14ac:dyDescent="0.25">
      <c r="A125" s="159">
        <v>4.03</v>
      </c>
      <c r="B125" s="28" t="s">
        <v>10</v>
      </c>
      <c r="C125" s="28" t="s">
        <v>54</v>
      </c>
      <c r="D125" s="29"/>
      <c r="E125" s="18"/>
      <c r="F125" s="24"/>
      <c r="G125" s="18"/>
      <c r="H125" s="18"/>
      <c r="I125" s="18"/>
      <c r="J125" s="24"/>
      <c r="K125" s="18"/>
      <c r="L125" s="18"/>
      <c r="M125" s="18"/>
      <c r="N125" s="18"/>
      <c r="O125" s="18"/>
      <c r="P125" s="24"/>
      <c r="Q125" s="60">
        <f t="shared" si="51"/>
        <v>2884123.41</v>
      </c>
      <c r="R125" s="60">
        <f t="shared" si="50"/>
        <v>2884123.41</v>
      </c>
      <c r="S125" s="70">
        <f t="shared" si="46"/>
        <v>0</v>
      </c>
      <c r="T125" s="30"/>
      <c r="U125" s="60"/>
      <c r="V125" s="90"/>
      <c r="W125" s="66">
        <v>215356.93</v>
      </c>
      <c r="X125" s="90"/>
      <c r="Y125" s="66">
        <v>428098.45</v>
      </c>
      <c r="Z125" s="90"/>
      <c r="AA125" s="66">
        <v>796889.34</v>
      </c>
      <c r="AB125" s="90"/>
      <c r="AC125" s="66">
        <v>796889.34</v>
      </c>
      <c r="AD125" s="90"/>
      <c r="AE125" s="66">
        <v>646889.35</v>
      </c>
      <c r="AF125" s="90"/>
      <c r="AG125" s="24"/>
    </row>
    <row r="126" spans="1:51" s="38" customFormat="1" ht="15" x14ac:dyDescent="0.25">
      <c r="A126" s="159">
        <v>4.04</v>
      </c>
      <c r="B126" s="28" t="s">
        <v>10</v>
      </c>
      <c r="C126" s="28" t="s">
        <v>55</v>
      </c>
      <c r="D126" s="29"/>
      <c r="E126" s="18"/>
      <c r="F126" s="24"/>
      <c r="G126" s="18"/>
      <c r="H126" s="18"/>
      <c r="I126" s="18"/>
      <c r="J126" s="24"/>
      <c r="K126" s="18"/>
      <c r="L126" s="18"/>
      <c r="M126" s="18"/>
      <c r="N126" s="18"/>
      <c r="O126" s="18"/>
      <c r="P126" s="24"/>
      <c r="Q126" s="60">
        <f t="shared" si="51"/>
        <v>147059</v>
      </c>
      <c r="R126" s="60">
        <f t="shared" si="50"/>
        <v>147059</v>
      </c>
      <c r="S126" s="70">
        <f t="shared" si="46"/>
        <v>0</v>
      </c>
      <c r="T126" s="24"/>
      <c r="U126" s="60"/>
      <c r="V126" s="90"/>
      <c r="W126" s="66"/>
      <c r="X126" s="90"/>
      <c r="Y126" s="66">
        <v>50059</v>
      </c>
      <c r="Z126" s="90"/>
      <c r="AA126" s="66">
        <v>61000</v>
      </c>
      <c r="AB126" s="90"/>
      <c r="AC126" s="66">
        <v>36000</v>
      </c>
      <c r="AD126" s="90"/>
      <c r="AE126" s="66"/>
      <c r="AF126" s="90"/>
      <c r="AG126" s="24"/>
    </row>
    <row r="127" spans="1:51" s="38" customFormat="1" ht="15" x14ac:dyDescent="0.25">
      <c r="A127" s="159">
        <v>4.05</v>
      </c>
      <c r="B127" s="28" t="s">
        <v>10</v>
      </c>
      <c r="C127" s="28" t="s">
        <v>56</v>
      </c>
      <c r="D127" s="29"/>
      <c r="E127" s="18"/>
      <c r="F127" s="24"/>
      <c r="G127" s="18"/>
      <c r="H127" s="18"/>
      <c r="I127" s="18"/>
      <c r="J127" s="24"/>
      <c r="K127" s="18"/>
      <c r="L127" s="18"/>
      <c r="M127" s="18"/>
      <c r="N127" s="18"/>
      <c r="O127" s="18"/>
      <c r="P127" s="24"/>
      <c r="Q127" s="60">
        <f t="shared" si="51"/>
        <v>176471</v>
      </c>
      <c r="R127" s="60">
        <f t="shared" si="50"/>
        <v>176471</v>
      </c>
      <c r="S127" s="70">
        <f t="shared" si="46"/>
        <v>0</v>
      </c>
      <c r="T127" s="24"/>
      <c r="U127" s="60"/>
      <c r="V127" s="90"/>
      <c r="W127" s="66"/>
      <c r="X127" s="90"/>
      <c r="Y127" s="66"/>
      <c r="Z127" s="90"/>
      <c r="AA127" s="66">
        <v>44117.75</v>
      </c>
      <c r="AB127" s="90"/>
      <c r="AC127" s="66"/>
      <c r="AD127" s="90"/>
      <c r="AE127" s="66">
        <v>132353.25</v>
      </c>
      <c r="AF127" s="90"/>
      <c r="AG127" s="24"/>
    </row>
    <row r="128" spans="1:51" s="38" customFormat="1" ht="15" x14ac:dyDescent="0.25">
      <c r="A128" s="159">
        <v>4.0599999999999996</v>
      </c>
      <c r="B128" s="28" t="s">
        <v>10</v>
      </c>
      <c r="C128" s="28" t="s">
        <v>57</v>
      </c>
      <c r="D128" s="29"/>
      <c r="E128" s="18"/>
      <c r="F128" s="24"/>
      <c r="G128" s="18"/>
      <c r="H128" s="18"/>
      <c r="I128" s="18"/>
      <c r="J128" s="24"/>
      <c r="K128" s="18"/>
      <c r="L128" s="18"/>
      <c r="M128" s="18"/>
      <c r="N128" s="18"/>
      <c r="O128" s="18"/>
      <c r="P128" s="24"/>
      <c r="Q128" s="60">
        <v>0</v>
      </c>
      <c r="R128" s="60">
        <v>0</v>
      </c>
      <c r="S128" s="70">
        <f t="shared" si="46"/>
        <v>0</v>
      </c>
      <c r="T128" s="24"/>
      <c r="U128" s="60"/>
      <c r="V128" s="90"/>
      <c r="W128" s="66"/>
      <c r="X128" s="90"/>
      <c r="Y128" s="66"/>
      <c r="Z128" s="90"/>
      <c r="AA128" s="66"/>
      <c r="AB128" s="90"/>
      <c r="AC128" s="66"/>
      <c r="AD128" s="90"/>
      <c r="AE128" s="66"/>
      <c r="AF128" s="90"/>
      <c r="AG128" s="24"/>
    </row>
    <row r="129" spans="1:51" s="38" customFormat="1" ht="15" x14ac:dyDescent="0.25">
      <c r="A129" s="159">
        <v>4.07</v>
      </c>
      <c r="B129" s="28" t="s">
        <v>10</v>
      </c>
      <c r="C129" s="28" t="s">
        <v>58</v>
      </c>
      <c r="D129" s="29"/>
      <c r="E129" s="18"/>
      <c r="F129" s="24"/>
      <c r="G129" s="18"/>
      <c r="H129" s="18"/>
      <c r="I129" s="18"/>
      <c r="J129" s="24"/>
      <c r="K129" s="18"/>
      <c r="L129" s="18"/>
      <c r="M129" s="18"/>
      <c r="N129" s="18"/>
      <c r="O129" s="18"/>
      <c r="P129" s="24"/>
      <c r="Q129" s="60">
        <f t="shared" si="51"/>
        <v>3439259.1399999997</v>
      </c>
      <c r="R129" s="60">
        <f t="shared" si="50"/>
        <v>3170259.1399999997</v>
      </c>
      <c r="S129" s="70">
        <f>SUM(V129+X129+Z129+AB129+AD129+AF129)+13450</f>
        <v>269000</v>
      </c>
      <c r="T129" s="24"/>
      <c r="U129" s="60"/>
      <c r="V129" s="90"/>
      <c r="W129" s="66"/>
      <c r="X129" s="90"/>
      <c r="Y129" s="66">
        <v>147133.51</v>
      </c>
      <c r="Z129" s="90">
        <v>85183.33</v>
      </c>
      <c r="AA129" s="66">
        <v>1074375.21</v>
      </c>
      <c r="AB129" s="90">
        <v>85183.33</v>
      </c>
      <c r="AC129" s="66">
        <v>974375.21</v>
      </c>
      <c r="AD129" s="90">
        <v>85183.34</v>
      </c>
      <c r="AE129" s="66">
        <v>974375.21</v>
      </c>
      <c r="AF129" s="90"/>
      <c r="AG129" s="24"/>
    </row>
    <row r="130" spans="1:51" s="38" customFormat="1" ht="33" customHeight="1" x14ac:dyDescent="0.25">
      <c r="A130" s="157">
        <v>5</v>
      </c>
      <c r="B130" s="9" t="s">
        <v>39</v>
      </c>
      <c r="C130" s="9" t="s">
        <v>247</v>
      </c>
      <c r="D130" s="10"/>
      <c r="E130" s="11"/>
      <c r="F130" s="24"/>
      <c r="G130" s="11"/>
      <c r="H130" s="11"/>
      <c r="I130" s="11"/>
      <c r="J130" s="24"/>
      <c r="K130" s="11"/>
      <c r="L130" s="11"/>
      <c r="M130" s="11"/>
      <c r="N130" s="11"/>
      <c r="O130" s="11"/>
      <c r="P130" s="24"/>
      <c r="Q130" s="62">
        <f>R130+S130</f>
        <v>3930000</v>
      </c>
      <c r="R130" s="62">
        <f>SUM(R131:R132)</f>
        <v>2083000</v>
      </c>
      <c r="S130" s="62">
        <f>SUM(S131:S132)</f>
        <v>1847000</v>
      </c>
      <c r="T130" s="24"/>
      <c r="U130" s="62">
        <f t="shared" ref="U130:AF130" si="52">SUM(U131:U132)</f>
        <v>0</v>
      </c>
      <c r="V130" s="73">
        <f t="shared" si="52"/>
        <v>0</v>
      </c>
      <c r="W130" s="62">
        <f t="shared" si="52"/>
        <v>0</v>
      </c>
      <c r="X130" s="73">
        <f t="shared" si="52"/>
        <v>0</v>
      </c>
      <c r="Y130" s="62">
        <f t="shared" si="52"/>
        <v>494562.5</v>
      </c>
      <c r="Z130" s="73">
        <f t="shared" si="52"/>
        <v>1000000</v>
      </c>
      <c r="AA130" s="62">
        <f t="shared" si="52"/>
        <v>888437.5</v>
      </c>
      <c r="AB130" s="73">
        <f t="shared" si="52"/>
        <v>754650</v>
      </c>
      <c r="AC130" s="62">
        <f t="shared" si="52"/>
        <v>700000</v>
      </c>
      <c r="AD130" s="73">
        <f t="shared" si="52"/>
        <v>0</v>
      </c>
      <c r="AE130" s="62">
        <f t="shared" si="52"/>
        <v>0</v>
      </c>
      <c r="AF130" s="73">
        <f t="shared" si="52"/>
        <v>0</v>
      </c>
      <c r="AG130" s="121">
        <f>SUM(U130+W130+Y130+AA130+AC130+AE130)</f>
        <v>2083000</v>
      </c>
      <c r="AH130" s="124">
        <f>SUM(V130+X130+Z130+AB130+AD130+AF130)</f>
        <v>1754650</v>
      </c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</row>
    <row r="131" spans="1:51" s="38" customFormat="1" ht="15" x14ac:dyDescent="0.25">
      <c r="A131" s="163">
        <v>5.0999999999999996</v>
      </c>
      <c r="B131" s="28" t="s">
        <v>10</v>
      </c>
      <c r="C131" s="15" t="s">
        <v>59</v>
      </c>
      <c r="D131" s="16"/>
      <c r="E131" s="17"/>
      <c r="F131" s="24"/>
      <c r="G131" s="17"/>
      <c r="H131" s="17"/>
      <c r="I131" s="17"/>
      <c r="J131" s="24"/>
      <c r="K131" s="17"/>
      <c r="L131" s="17"/>
      <c r="M131" s="17"/>
      <c r="N131" s="17"/>
      <c r="O131" s="17"/>
      <c r="P131" s="24"/>
      <c r="Q131" s="60">
        <f t="shared" ref="Q131" si="53">R131+S131</f>
        <v>2047000</v>
      </c>
      <c r="R131" s="60">
        <f>SUM(U131+W131+Y131+AA131+AC131+AE131)</f>
        <v>200000</v>
      </c>
      <c r="S131" s="70">
        <f>SUM(V131+X131+Z131+AB131+AD131+AF131)+92350</f>
        <v>1847000</v>
      </c>
      <c r="T131" s="24"/>
      <c r="U131" s="60"/>
      <c r="V131" s="90"/>
      <c r="W131" s="66"/>
      <c r="X131" s="90"/>
      <c r="Y131" s="66">
        <v>200000</v>
      </c>
      <c r="Z131" s="90">
        <v>1000000</v>
      </c>
      <c r="AA131" s="66"/>
      <c r="AB131" s="90">
        <v>754650</v>
      </c>
      <c r="AC131" s="66"/>
      <c r="AD131" s="90"/>
      <c r="AE131" s="66"/>
      <c r="AF131" s="90"/>
      <c r="AG131" s="24"/>
    </row>
    <row r="132" spans="1:51" s="38" customFormat="1" ht="25.5" x14ac:dyDescent="0.25">
      <c r="A132" s="163">
        <v>5.2</v>
      </c>
      <c r="B132" s="28" t="s">
        <v>10</v>
      </c>
      <c r="C132" s="15" t="s">
        <v>80</v>
      </c>
      <c r="D132" s="16"/>
      <c r="E132" s="17"/>
      <c r="F132" s="24"/>
      <c r="G132" s="17"/>
      <c r="H132" s="17"/>
      <c r="I132" s="17"/>
      <c r="J132" s="24"/>
      <c r="K132" s="17"/>
      <c r="L132" s="17"/>
      <c r="M132" s="17"/>
      <c r="N132" s="17"/>
      <c r="O132" s="17"/>
      <c r="P132" s="24"/>
      <c r="Q132" s="60">
        <f>R132</f>
        <v>1883000</v>
      </c>
      <c r="R132" s="60">
        <f>SUM(U132+W132+Y132+AA132+AC132+AE132)</f>
        <v>1883000</v>
      </c>
      <c r="S132" s="70">
        <f t="shared" si="46"/>
        <v>0</v>
      </c>
      <c r="T132" s="24"/>
      <c r="U132" s="60"/>
      <c r="V132" s="90"/>
      <c r="W132" s="66"/>
      <c r="X132" s="90"/>
      <c r="Y132" s="66">
        <v>294562.5</v>
      </c>
      <c r="Z132" s="90"/>
      <c r="AA132" s="66">
        <v>888437.5</v>
      </c>
      <c r="AB132" s="90"/>
      <c r="AC132" s="66">
        <v>700000</v>
      </c>
      <c r="AD132" s="90"/>
      <c r="AE132" s="66"/>
      <c r="AF132" s="90"/>
      <c r="AG132" s="24"/>
    </row>
    <row r="133" spans="1:51" s="44" customFormat="1" ht="15" x14ac:dyDescent="0.25">
      <c r="A133" s="164"/>
      <c r="B133" s="25"/>
      <c r="C133" s="25" t="s">
        <v>9</v>
      </c>
      <c r="D133" s="26"/>
      <c r="E133" s="27"/>
      <c r="F133" s="24"/>
      <c r="G133" s="27"/>
      <c r="H133" s="27"/>
      <c r="I133" s="27"/>
      <c r="J133" s="24"/>
      <c r="K133" s="27"/>
      <c r="L133" s="27"/>
      <c r="M133" s="27"/>
      <c r="N133" s="27"/>
      <c r="O133" s="27"/>
      <c r="P133" s="24"/>
      <c r="Q133" s="61">
        <f>Q3+Q112+Q119+Q122+Q130</f>
        <v>150400000</v>
      </c>
      <c r="R133" s="61">
        <f>R3+R112+R119+R122+R130</f>
        <v>75200000</v>
      </c>
      <c r="S133" s="61">
        <f>S3+S112+S119+S122+S130</f>
        <v>75200000</v>
      </c>
      <c r="T133" s="24"/>
      <c r="U133" s="61">
        <f t="shared" ref="U133:AF133" si="54">SUM(U3+U112+U119+U122+U130)</f>
        <v>0</v>
      </c>
      <c r="V133" s="74">
        <f t="shared" si="54"/>
        <v>0</v>
      </c>
      <c r="W133" s="61">
        <f t="shared" si="54"/>
        <v>482531</v>
      </c>
      <c r="X133" s="74">
        <f t="shared" si="54"/>
        <v>0</v>
      </c>
      <c r="Y133" s="61">
        <f t="shared" si="54"/>
        <v>6572947.96</v>
      </c>
      <c r="Z133" s="74">
        <f t="shared" si="54"/>
        <v>62883887.949999996</v>
      </c>
      <c r="AA133" s="61">
        <f t="shared" si="54"/>
        <v>36157785.109999999</v>
      </c>
      <c r="AB133" s="74">
        <f t="shared" si="54"/>
        <v>4370568.76</v>
      </c>
      <c r="AC133" s="61">
        <f t="shared" si="54"/>
        <v>25660437.399999999</v>
      </c>
      <c r="AD133" s="74">
        <f t="shared" si="54"/>
        <v>5207907.8599999994</v>
      </c>
      <c r="AE133" s="61">
        <f t="shared" si="54"/>
        <v>6326298.5299999993</v>
      </c>
      <c r="AF133" s="74">
        <f t="shared" si="54"/>
        <v>2737635.4299999997</v>
      </c>
      <c r="AG133" s="119">
        <f>SUM(U133+W133+Y133+AA133+AC133+AE133)</f>
        <v>75200000</v>
      </c>
      <c r="AH133" s="120">
        <f>SUM(V133+X133+Z133+AB133+AD133+AF133)</f>
        <v>75200000</v>
      </c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</row>
    <row r="134" spans="1:51" s="38" customFormat="1" ht="14.25" customHeight="1" x14ac:dyDescent="0.25">
      <c r="A134" s="170" t="s">
        <v>238</v>
      </c>
      <c r="B134" s="171"/>
      <c r="C134" s="172"/>
      <c r="D134" s="42"/>
      <c r="E134" s="41"/>
      <c r="F134" s="24"/>
      <c r="G134" s="41"/>
      <c r="H134" s="41"/>
      <c r="I134" s="41"/>
      <c r="J134" s="24"/>
      <c r="K134" s="41"/>
      <c r="L134" s="41"/>
      <c r="M134" s="41"/>
      <c r="N134" s="41"/>
      <c r="O134" s="41"/>
      <c r="P134" s="24"/>
      <c r="Q134" s="41"/>
      <c r="T134" s="24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24"/>
    </row>
    <row r="135" spans="1:51" s="38" customFormat="1" ht="15" x14ac:dyDescent="0.25">
      <c r="A135" s="40"/>
      <c r="B135" s="40"/>
      <c r="C135" s="40"/>
      <c r="D135" s="42"/>
      <c r="E135" s="41"/>
      <c r="F135" s="24"/>
      <c r="G135" s="41"/>
      <c r="H135" s="41"/>
      <c r="I135" s="41"/>
      <c r="J135" s="24"/>
      <c r="K135" s="41"/>
      <c r="L135" s="41"/>
      <c r="M135" s="41"/>
      <c r="N135" s="41"/>
      <c r="O135" s="41"/>
      <c r="P135" s="24"/>
      <c r="Q135" s="41"/>
      <c r="R135" s="41"/>
      <c r="S135" s="41"/>
      <c r="T135" s="24"/>
      <c r="U135" s="41"/>
      <c r="V135" s="41"/>
      <c r="W135" s="41"/>
      <c r="X135" s="67"/>
      <c r="Y135" s="67"/>
      <c r="Z135" s="41"/>
      <c r="AA135" s="41"/>
      <c r="AB135" s="41"/>
      <c r="AC135" s="41"/>
      <c r="AD135" s="41"/>
      <c r="AE135" s="41"/>
      <c r="AF135" s="41"/>
      <c r="AG135" s="24"/>
    </row>
    <row r="136" spans="1:51" s="38" customFormat="1" ht="15" x14ac:dyDescent="0.25">
      <c r="A136" s="40"/>
      <c r="B136" s="40"/>
      <c r="C136" s="40"/>
      <c r="D136" s="42"/>
      <c r="E136" s="41"/>
      <c r="F136" s="24"/>
      <c r="G136" s="41"/>
      <c r="H136" s="41"/>
      <c r="I136" s="41"/>
      <c r="J136" s="24"/>
      <c r="K136" s="41"/>
      <c r="L136" s="41"/>
      <c r="M136" s="41"/>
      <c r="N136" s="41"/>
      <c r="O136" s="41"/>
      <c r="P136" s="24"/>
      <c r="Q136" s="41"/>
      <c r="R136" s="41"/>
      <c r="S136" s="155"/>
      <c r="T136" s="24"/>
      <c r="U136" s="41"/>
      <c r="V136" s="41"/>
      <c r="W136" s="41"/>
      <c r="X136" s="67"/>
      <c r="Y136" s="67"/>
      <c r="Z136" s="41"/>
      <c r="AA136" s="41"/>
      <c r="AB136" s="41"/>
      <c r="AC136" s="41"/>
      <c r="AD136" s="41"/>
      <c r="AE136" s="41"/>
      <c r="AF136" s="41"/>
      <c r="AG136" s="24"/>
    </row>
    <row r="137" spans="1:51" s="38" customFormat="1" ht="45" customHeight="1" x14ac:dyDescent="0.25">
      <c r="A137" s="40"/>
      <c r="B137" s="40"/>
      <c r="C137" s="40"/>
      <c r="D137" s="42"/>
      <c r="E137" s="41"/>
      <c r="F137" s="24"/>
      <c r="G137" s="41"/>
      <c r="H137" s="41"/>
      <c r="I137" s="41"/>
      <c r="J137" s="24"/>
      <c r="K137" s="41"/>
      <c r="L137" s="41"/>
      <c r="M137" s="41"/>
      <c r="N137" s="41"/>
      <c r="O137" s="41"/>
      <c r="P137" s="24"/>
      <c r="Q137" s="41"/>
      <c r="R137" s="156"/>
      <c r="S137" s="173"/>
      <c r="T137" s="174"/>
      <c r="U137" s="174"/>
      <c r="V137" s="175"/>
      <c r="W137" s="41"/>
      <c r="X137" s="67"/>
      <c r="Y137" s="67"/>
      <c r="Z137" s="41"/>
      <c r="AA137" s="41"/>
      <c r="AB137" s="41"/>
      <c r="AC137" s="41"/>
      <c r="AD137" s="41"/>
      <c r="AE137" s="41"/>
      <c r="AF137" s="41"/>
      <c r="AG137" s="24"/>
    </row>
    <row r="138" spans="1:51" s="38" customFormat="1" ht="15" x14ac:dyDescent="0.25">
      <c r="A138" s="40"/>
      <c r="B138" s="40"/>
      <c r="C138" s="40"/>
      <c r="D138" s="42"/>
      <c r="E138" s="41"/>
      <c r="F138" s="24"/>
      <c r="G138" s="41"/>
      <c r="H138" s="41"/>
      <c r="I138" s="41"/>
      <c r="J138" s="24"/>
      <c r="K138" s="41"/>
      <c r="L138" s="41"/>
      <c r="M138" s="41"/>
      <c r="N138" s="41"/>
      <c r="O138" s="41"/>
      <c r="P138" s="24"/>
      <c r="Q138" s="41"/>
      <c r="R138" s="41"/>
      <c r="S138" s="41"/>
      <c r="T138" s="24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24"/>
    </row>
    <row r="139" spans="1:51" s="38" customFormat="1" ht="15" x14ac:dyDescent="0.25">
      <c r="A139"/>
      <c r="B139"/>
      <c r="C139"/>
      <c r="D139" s="45"/>
      <c r="E139" s="46"/>
      <c r="F139" s="24"/>
      <c r="G139" s="46"/>
      <c r="H139" s="46"/>
      <c r="I139" s="46"/>
      <c r="J139" s="24"/>
      <c r="K139" s="46"/>
      <c r="L139" s="46"/>
      <c r="M139" s="46"/>
      <c r="N139" s="46"/>
      <c r="O139" s="46"/>
      <c r="P139" s="24"/>
      <c r="Q139" s="46"/>
      <c r="R139" s="46"/>
      <c r="S139" s="46"/>
      <c r="T139" s="24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24"/>
      <c r="AH139"/>
      <c r="AI139"/>
      <c r="AJ139"/>
      <c r="AK139"/>
      <c r="AL139"/>
      <c r="AM139"/>
      <c r="AN139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</row>
    <row r="140" spans="1:51" s="38" customFormat="1" ht="15" x14ac:dyDescent="0.25">
      <c r="A140"/>
      <c r="B140"/>
      <c r="C140"/>
      <c r="D140" s="45"/>
      <c r="E140" s="46"/>
      <c r="F140" s="24"/>
      <c r="G140" s="46"/>
      <c r="H140" s="46"/>
      <c r="I140" s="46"/>
      <c r="J140" s="24"/>
      <c r="K140" s="46"/>
      <c r="L140" s="46"/>
      <c r="M140" s="46"/>
      <c r="N140" s="46"/>
      <c r="O140" s="46"/>
      <c r="P140" s="24"/>
      <c r="Q140" s="46"/>
      <c r="R140" s="46"/>
      <c r="S140" s="46"/>
      <c r="T140" s="24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24"/>
      <c r="AH140"/>
      <c r="AI140"/>
      <c r="AJ140"/>
      <c r="AK140"/>
      <c r="AL140"/>
      <c r="AM140"/>
      <c r="AN140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</row>
    <row r="141" spans="1:51" s="38" customFormat="1" ht="15" x14ac:dyDescent="0.25">
      <c r="A141"/>
      <c r="B141"/>
      <c r="C141"/>
      <c r="D141" s="45"/>
      <c r="E141" s="46"/>
      <c r="F141" s="24"/>
      <c r="G141" s="46"/>
      <c r="H141" s="46"/>
      <c r="I141" s="46"/>
      <c r="J141" s="24"/>
      <c r="K141" s="46"/>
      <c r="L141" s="46"/>
      <c r="M141" s="46"/>
      <c r="N141" s="46"/>
      <c r="O141" s="46"/>
      <c r="P141" s="24"/>
      <c r="Q141" s="46"/>
      <c r="R141" s="46"/>
      <c r="S141" s="46"/>
      <c r="T141" s="24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24"/>
      <c r="AH141"/>
      <c r="AI141"/>
      <c r="AJ141"/>
      <c r="AK141"/>
      <c r="AL141"/>
      <c r="AM141"/>
      <c r="AN141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</row>
    <row r="142" spans="1:51" s="38" customFormat="1" ht="15" x14ac:dyDescent="0.25">
      <c r="A142"/>
      <c r="B142"/>
      <c r="C142"/>
      <c r="D142" s="45"/>
      <c r="E142" s="46"/>
      <c r="F142" s="24"/>
      <c r="G142" s="46"/>
      <c r="H142" s="46"/>
      <c r="I142" s="46"/>
      <c r="J142" s="24"/>
      <c r="K142" s="46"/>
      <c r="L142" s="46"/>
      <c r="M142" s="46"/>
      <c r="N142" s="46"/>
      <c r="O142" s="46"/>
      <c r="P142" s="24"/>
      <c r="Q142" s="46"/>
      <c r="R142" s="46"/>
      <c r="S142" s="46"/>
      <c r="T142" s="24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24"/>
      <c r="AH142"/>
      <c r="AI142"/>
      <c r="AJ142"/>
      <c r="AK142"/>
      <c r="AL142"/>
      <c r="AM142"/>
      <c r="AN142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</row>
    <row r="143" spans="1:51" s="38" customFormat="1" ht="15" x14ac:dyDescent="0.25">
      <c r="A143"/>
      <c r="B143"/>
      <c r="C143"/>
      <c r="D143" s="45"/>
      <c r="E143" s="46"/>
      <c r="F143" s="24"/>
      <c r="G143" s="46"/>
      <c r="H143" s="46"/>
      <c r="I143" s="46"/>
      <c r="J143" s="24"/>
      <c r="K143" s="46"/>
      <c r="L143" s="46"/>
      <c r="M143" s="46"/>
      <c r="N143" s="46"/>
      <c r="O143" s="46"/>
      <c r="P143" s="24"/>
      <c r="Q143" s="117"/>
      <c r="R143" s="117"/>
      <c r="S143" s="117"/>
      <c r="T143" s="24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24"/>
      <c r="AH143"/>
      <c r="AI143"/>
      <c r="AJ143"/>
      <c r="AK143"/>
      <c r="AL143"/>
      <c r="AM143"/>
      <c r="AN143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</row>
    <row r="144" spans="1:51" s="38" customFormat="1" ht="15" x14ac:dyDescent="0.25">
      <c r="A144"/>
      <c r="B144"/>
      <c r="C144"/>
      <c r="D144" s="45"/>
      <c r="E144" s="46"/>
      <c r="F144" s="24"/>
      <c r="G144" s="46"/>
      <c r="H144" s="46"/>
      <c r="I144" s="46"/>
      <c r="J144" s="24"/>
      <c r="K144" s="46"/>
      <c r="L144" s="46"/>
      <c r="M144" s="46"/>
      <c r="N144" s="46"/>
      <c r="O144" s="46"/>
      <c r="P144" s="24"/>
      <c r="Q144" s="46"/>
      <c r="R144" s="46"/>
      <c r="S144" s="46"/>
      <c r="T144" s="24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24"/>
      <c r="AH144"/>
      <c r="AI144"/>
      <c r="AJ144"/>
      <c r="AK144"/>
      <c r="AL144"/>
      <c r="AM144"/>
      <c r="AN144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</row>
    <row r="145" spans="1:51" s="38" customFormat="1" ht="15" x14ac:dyDescent="0.25">
      <c r="A145"/>
      <c r="B145"/>
      <c r="C145"/>
      <c r="D145" s="45"/>
      <c r="E145" s="46"/>
      <c r="F145" s="24"/>
      <c r="G145" s="46"/>
      <c r="H145" s="46"/>
      <c r="I145" s="46"/>
      <c r="J145" s="24"/>
      <c r="K145" s="46"/>
      <c r="L145" s="46"/>
      <c r="M145" s="46"/>
      <c r="N145" s="46"/>
      <c r="O145" s="46"/>
      <c r="P145" s="24"/>
      <c r="Q145" s="46"/>
      <c r="R145" s="117"/>
      <c r="S145" s="46"/>
      <c r="T145" s="24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24"/>
      <c r="AH145"/>
      <c r="AI145"/>
      <c r="AJ145"/>
      <c r="AK145"/>
      <c r="AL145"/>
      <c r="AM145"/>
      <c r="AN145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</row>
    <row r="146" spans="1:51" s="38" customFormat="1" ht="15" x14ac:dyDescent="0.25">
      <c r="A146"/>
      <c r="B146"/>
      <c r="C146"/>
      <c r="D146" s="45"/>
      <c r="E146" s="46"/>
      <c r="F146" s="24"/>
      <c r="G146" s="46"/>
      <c r="H146" s="46"/>
      <c r="I146" s="46"/>
      <c r="J146" s="24"/>
      <c r="K146" s="46"/>
      <c r="L146" s="46"/>
      <c r="M146" s="46"/>
      <c r="N146" s="46"/>
      <c r="O146" s="46"/>
      <c r="P146" s="24"/>
      <c r="Q146" s="46"/>
      <c r="R146" s="46"/>
      <c r="S146" s="46"/>
      <c r="T146" s="24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24"/>
      <c r="AH146"/>
      <c r="AI146"/>
      <c r="AJ146"/>
      <c r="AK146"/>
      <c r="AL146"/>
      <c r="AM146"/>
      <c r="AN146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</row>
    <row r="147" spans="1:51" s="38" customFormat="1" ht="15" x14ac:dyDescent="0.25">
      <c r="A147"/>
      <c r="B147"/>
      <c r="C147"/>
      <c r="D147" s="45"/>
      <c r="E147" s="46"/>
      <c r="F147" s="24"/>
      <c r="G147" s="46"/>
      <c r="H147" s="46"/>
      <c r="I147" s="46"/>
      <c r="J147" s="24"/>
      <c r="K147" s="46"/>
      <c r="L147" s="46"/>
      <c r="M147" s="46"/>
      <c r="N147" s="46"/>
      <c r="O147" s="46"/>
      <c r="P147" s="24"/>
      <c r="Q147" s="46"/>
      <c r="R147" s="46"/>
      <c r="S147" s="46"/>
      <c r="T147" s="24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24"/>
      <c r="AH147"/>
      <c r="AI147"/>
      <c r="AJ147"/>
      <c r="AK147"/>
      <c r="AL147"/>
      <c r="AM147"/>
      <c r="AN14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</row>
    <row r="148" spans="1:51" s="38" customFormat="1" ht="15" x14ac:dyDescent="0.25">
      <c r="A148"/>
      <c r="B148"/>
      <c r="C148"/>
      <c r="D148" s="45"/>
      <c r="E148" s="46"/>
      <c r="F148" s="24"/>
      <c r="G148" s="46"/>
      <c r="H148" s="46"/>
      <c r="I148" s="46"/>
      <c r="J148" s="24"/>
      <c r="K148" s="46"/>
      <c r="L148" s="46"/>
      <c r="M148" s="46"/>
      <c r="N148" s="46"/>
      <c r="O148" s="46"/>
      <c r="P148" s="24"/>
      <c r="Q148" s="46"/>
      <c r="R148" s="46"/>
      <c r="S148" s="46"/>
      <c r="T148" s="24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24"/>
      <c r="AH148"/>
      <c r="AI148"/>
      <c r="AJ148"/>
      <c r="AK148"/>
      <c r="AL148"/>
      <c r="AM148"/>
      <c r="AN148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</row>
    <row r="149" spans="1:51" s="38" customFormat="1" ht="15" x14ac:dyDescent="0.25">
      <c r="A149"/>
      <c r="B149"/>
      <c r="C149"/>
      <c r="D149" s="45"/>
      <c r="E149" s="46"/>
      <c r="F149" s="24"/>
      <c r="G149" s="46"/>
      <c r="H149" s="46"/>
      <c r="I149" s="46"/>
      <c r="J149" s="24"/>
      <c r="K149" s="46"/>
      <c r="L149" s="46"/>
      <c r="M149" s="46"/>
      <c r="N149" s="46"/>
      <c r="O149" s="46"/>
      <c r="P149" s="24"/>
      <c r="Q149" s="46"/>
      <c r="R149" s="46"/>
      <c r="S149" s="46"/>
      <c r="T149" s="24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24"/>
      <c r="AH149"/>
      <c r="AI149"/>
      <c r="AJ149"/>
      <c r="AK149"/>
      <c r="AL149"/>
      <c r="AM149"/>
      <c r="AN149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</row>
    <row r="150" spans="1:51" s="38" customFormat="1" ht="15" x14ac:dyDescent="0.25">
      <c r="A150"/>
      <c r="B150"/>
      <c r="C150"/>
      <c r="D150" s="45"/>
      <c r="E150" s="46"/>
      <c r="F150" s="24"/>
      <c r="G150" s="46"/>
      <c r="H150" s="46"/>
      <c r="I150" s="46"/>
      <c r="J150" s="24"/>
      <c r="K150" s="46"/>
      <c r="L150" s="46"/>
      <c r="M150" s="46"/>
      <c r="N150" s="46"/>
      <c r="O150" s="46"/>
      <c r="P150" s="24"/>
      <c r="Q150" s="46"/>
      <c r="R150" s="46"/>
      <c r="S150" s="46"/>
      <c r="T150" s="24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24"/>
      <c r="AH150"/>
      <c r="AI150"/>
      <c r="AJ150"/>
      <c r="AK150"/>
      <c r="AL150"/>
      <c r="AM150"/>
      <c r="AN150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</row>
    <row r="151" spans="1:51" s="38" customFormat="1" ht="15" x14ac:dyDescent="0.25">
      <c r="A151"/>
      <c r="B151"/>
      <c r="C151"/>
      <c r="D151" s="45"/>
      <c r="E151" s="46"/>
      <c r="F151" s="24"/>
      <c r="G151" s="46"/>
      <c r="H151" s="46"/>
      <c r="I151" s="46"/>
      <c r="J151" s="24"/>
      <c r="K151" s="46"/>
      <c r="L151" s="46"/>
      <c r="M151" s="46"/>
      <c r="N151" s="46"/>
      <c r="O151" s="46"/>
      <c r="P151" s="24"/>
      <c r="Q151" s="46"/>
      <c r="R151" s="46"/>
      <c r="S151" s="46"/>
      <c r="T151" s="24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24"/>
      <c r="AH151"/>
      <c r="AI151"/>
      <c r="AJ151"/>
      <c r="AK151"/>
      <c r="AL151"/>
      <c r="AM151"/>
      <c r="AN151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</row>
    <row r="152" spans="1:51" s="38" customFormat="1" ht="15" x14ac:dyDescent="0.25">
      <c r="A152"/>
      <c r="B152"/>
      <c r="C152"/>
      <c r="D152" s="45"/>
      <c r="E152" s="46"/>
      <c r="F152" s="24"/>
      <c r="G152" s="46"/>
      <c r="H152" s="46"/>
      <c r="I152" s="46"/>
      <c r="J152" s="24"/>
      <c r="K152" s="46"/>
      <c r="L152" s="46"/>
      <c r="M152" s="46"/>
      <c r="N152" s="46"/>
      <c r="O152" s="46"/>
      <c r="P152" s="24"/>
      <c r="Q152" s="46"/>
      <c r="R152" s="46"/>
      <c r="S152" s="46"/>
      <c r="T152" s="24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24"/>
      <c r="AH152"/>
      <c r="AI152"/>
      <c r="AJ152"/>
      <c r="AK152"/>
      <c r="AL152"/>
      <c r="AM152"/>
      <c r="AN152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</row>
    <row r="153" spans="1:51" s="38" customFormat="1" ht="15" x14ac:dyDescent="0.25">
      <c r="A153"/>
      <c r="B153"/>
      <c r="C153"/>
      <c r="D153" s="45"/>
      <c r="E153" s="46"/>
      <c r="F153" s="24"/>
      <c r="G153" s="46"/>
      <c r="H153" s="46"/>
      <c r="I153" s="46"/>
      <c r="J153" s="24"/>
      <c r="K153" s="46"/>
      <c r="L153" s="46"/>
      <c r="M153" s="46"/>
      <c r="N153" s="46"/>
      <c r="O153" s="46"/>
      <c r="P153" s="24"/>
      <c r="Q153" s="46"/>
      <c r="R153" s="46"/>
      <c r="S153" s="46"/>
      <c r="T153" s="24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24"/>
      <c r="AH153"/>
      <c r="AI153"/>
      <c r="AJ153"/>
      <c r="AK153"/>
      <c r="AL153"/>
      <c r="AM153"/>
      <c r="AN153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</row>
    <row r="154" spans="1:51" s="38" customFormat="1" ht="15" x14ac:dyDescent="0.25">
      <c r="A154"/>
      <c r="B154"/>
      <c r="C154"/>
      <c r="D154" s="45"/>
      <c r="E154" s="46"/>
      <c r="F154" s="24"/>
      <c r="G154" s="46"/>
      <c r="H154" s="46"/>
      <c r="I154" s="46"/>
      <c r="J154" s="24"/>
      <c r="K154" s="46"/>
      <c r="L154" s="46"/>
      <c r="M154" s="46"/>
      <c r="N154" s="46"/>
      <c r="O154" s="46"/>
      <c r="P154" s="24"/>
      <c r="Q154" s="46"/>
      <c r="R154" s="46"/>
      <c r="S154" s="46"/>
      <c r="T154" s="24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24"/>
      <c r="AH154"/>
      <c r="AI154"/>
      <c r="AJ154"/>
      <c r="AK154"/>
      <c r="AL154"/>
      <c r="AM154"/>
      <c r="AN154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</row>
    <row r="155" spans="1:51" s="38" customFormat="1" ht="15" x14ac:dyDescent="0.25">
      <c r="A155"/>
      <c r="B155"/>
      <c r="C155"/>
      <c r="D155" s="45"/>
      <c r="E155" s="46"/>
      <c r="F155" s="24"/>
      <c r="G155" s="46"/>
      <c r="H155" s="46"/>
      <c r="I155" s="46"/>
      <c r="J155" s="24"/>
      <c r="K155" s="46"/>
      <c r="L155" s="46"/>
      <c r="M155" s="46"/>
      <c r="N155" s="46"/>
      <c r="O155" s="46"/>
      <c r="P155" s="24"/>
      <c r="Q155" s="46"/>
      <c r="R155" s="46"/>
      <c r="S155" s="46"/>
      <c r="T155" s="24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24"/>
      <c r="AH155"/>
      <c r="AI155"/>
      <c r="AJ155"/>
      <c r="AK155"/>
      <c r="AL155"/>
      <c r="AM155"/>
      <c r="AN155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</row>
    <row r="156" spans="1:51" s="38" customFormat="1" ht="15" x14ac:dyDescent="0.25">
      <c r="A156"/>
      <c r="B156"/>
      <c r="C156"/>
      <c r="D156" s="45"/>
      <c r="E156" s="46"/>
      <c r="F156" s="24"/>
      <c r="G156" s="46"/>
      <c r="H156" s="46"/>
      <c r="I156" s="46"/>
      <c r="J156" s="24"/>
      <c r="K156" s="46"/>
      <c r="L156" s="46"/>
      <c r="M156" s="46"/>
      <c r="N156" s="46"/>
      <c r="O156" s="46"/>
      <c r="P156" s="24"/>
      <c r="Q156" s="46"/>
      <c r="R156" s="46"/>
      <c r="S156" s="46"/>
      <c r="T156" s="24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24"/>
      <c r="AH156"/>
      <c r="AI156"/>
      <c r="AJ156"/>
      <c r="AK156"/>
      <c r="AL156"/>
      <c r="AM156"/>
      <c r="AN156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</row>
    <row r="157" spans="1:51" s="38" customFormat="1" ht="15" x14ac:dyDescent="0.25">
      <c r="A157"/>
      <c r="B157"/>
      <c r="C157"/>
      <c r="D157" s="45"/>
      <c r="E157" s="46"/>
      <c r="F157" s="24"/>
      <c r="G157" s="46"/>
      <c r="H157" s="46"/>
      <c r="I157" s="46"/>
      <c r="J157" s="24"/>
      <c r="K157" s="46"/>
      <c r="L157" s="46"/>
      <c r="M157" s="46"/>
      <c r="N157" s="46"/>
      <c r="O157" s="46"/>
      <c r="P157" s="24"/>
      <c r="Q157" s="46"/>
      <c r="R157" s="46"/>
      <c r="S157" s="46"/>
      <c r="T157" s="24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24"/>
      <c r="AH157"/>
      <c r="AI157"/>
      <c r="AJ157"/>
      <c r="AK157"/>
      <c r="AL157"/>
      <c r="AM157"/>
      <c r="AN15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</row>
    <row r="158" spans="1:51" s="38" customFormat="1" ht="15" x14ac:dyDescent="0.25">
      <c r="A158"/>
      <c r="B158"/>
      <c r="C158"/>
      <c r="D158" s="45"/>
      <c r="E158" s="46"/>
      <c r="F158" s="24"/>
      <c r="G158" s="46"/>
      <c r="H158" s="46"/>
      <c r="I158" s="46"/>
      <c r="J158" s="24"/>
      <c r="K158" s="46"/>
      <c r="L158" s="46"/>
      <c r="M158" s="46"/>
      <c r="N158" s="46"/>
      <c r="O158" s="46"/>
      <c r="P158" s="24"/>
      <c r="Q158" s="46"/>
      <c r="R158" s="46"/>
      <c r="S158" s="46"/>
      <c r="T158" s="24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24"/>
      <c r="AH158"/>
      <c r="AI158"/>
      <c r="AJ158"/>
      <c r="AK158"/>
      <c r="AL158"/>
      <c r="AM158"/>
      <c r="AN158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</row>
    <row r="159" spans="1:51" s="38" customFormat="1" ht="15" x14ac:dyDescent="0.25">
      <c r="A159"/>
      <c r="B159"/>
      <c r="C159"/>
      <c r="D159" s="45"/>
      <c r="E159" s="46"/>
      <c r="F159" s="24"/>
      <c r="G159" s="46"/>
      <c r="H159" s="46"/>
      <c r="I159" s="46"/>
      <c r="J159" s="24"/>
      <c r="K159" s="46"/>
      <c r="L159" s="46"/>
      <c r="M159" s="46"/>
      <c r="N159" s="46"/>
      <c r="O159" s="46"/>
      <c r="P159" s="24"/>
      <c r="Q159" s="46"/>
      <c r="R159" s="46"/>
      <c r="S159" s="46"/>
      <c r="T159" s="24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24"/>
      <c r="AH159"/>
      <c r="AI159"/>
      <c r="AJ159"/>
      <c r="AK159"/>
      <c r="AL159"/>
      <c r="AM159"/>
      <c r="AN159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</row>
    <row r="160" spans="1:51" s="38" customFormat="1" ht="15" x14ac:dyDescent="0.25">
      <c r="A160"/>
      <c r="B160"/>
      <c r="C160"/>
      <c r="D160" s="45"/>
      <c r="E160" s="46"/>
      <c r="F160" s="24"/>
      <c r="G160" s="46"/>
      <c r="H160" s="46"/>
      <c r="I160" s="46"/>
      <c r="J160" s="24"/>
      <c r="K160" s="46"/>
      <c r="L160" s="46"/>
      <c r="M160" s="46"/>
      <c r="N160" s="46"/>
      <c r="O160" s="46"/>
      <c r="P160" s="24"/>
      <c r="Q160" s="46"/>
      <c r="R160" s="46"/>
      <c r="S160" s="46"/>
      <c r="T160" s="24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24"/>
      <c r="AH160"/>
      <c r="AI160"/>
      <c r="AJ160"/>
      <c r="AK160"/>
      <c r="AL160"/>
      <c r="AM160"/>
      <c r="AN160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</row>
    <row r="161" spans="1:59" s="38" customFormat="1" ht="15" x14ac:dyDescent="0.25">
      <c r="A161"/>
      <c r="B161"/>
      <c r="C161"/>
      <c r="D161" s="45"/>
      <c r="E161" s="46"/>
      <c r="F161" s="24"/>
      <c r="G161" s="46"/>
      <c r="H161" s="46"/>
      <c r="I161" s="46"/>
      <c r="J161" s="24"/>
      <c r="K161" s="46"/>
      <c r="L161" s="46"/>
      <c r="M161" s="46"/>
      <c r="N161" s="46"/>
      <c r="O161" s="46"/>
      <c r="P161" s="24"/>
      <c r="Q161" s="46"/>
      <c r="R161" s="46"/>
      <c r="S161" s="46"/>
      <c r="T161" s="24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24"/>
      <c r="AH161"/>
      <c r="AI161"/>
      <c r="AJ161"/>
      <c r="AK161"/>
      <c r="AL161"/>
      <c r="AM161"/>
      <c r="AN161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</row>
    <row r="162" spans="1:59" s="38" customFormat="1" ht="15" x14ac:dyDescent="0.25">
      <c r="A162"/>
      <c r="B162"/>
      <c r="C162"/>
      <c r="D162" s="45"/>
      <c r="E162" s="46"/>
      <c r="F162" s="24"/>
      <c r="G162" s="46"/>
      <c r="H162" s="46"/>
      <c r="I162" s="46"/>
      <c r="J162" s="24"/>
      <c r="K162" s="46"/>
      <c r="L162" s="46"/>
      <c r="M162" s="46"/>
      <c r="N162" s="46"/>
      <c r="O162" s="46"/>
      <c r="P162" s="24"/>
      <c r="Q162" s="46"/>
      <c r="R162" s="46"/>
      <c r="S162" s="46"/>
      <c r="T162" s="24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24"/>
      <c r="AH162"/>
      <c r="AI162"/>
      <c r="AJ162"/>
      <c r="AK162"/>
      <c r="AL162"/>
      <c r="AM162"/>
      <c r="AN162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</row>
    <row r="163" spans="1:59" s="38" customFormat="1" ht="15" x14ac:dyDescent="0.25">
      <c r="A163"/>
      <c r="B163"/>
      <c r="C163"/>
      <c r="D163" s="45"/>
      <c r="E163" s="46"/>
      <c r="F163" s="24"/>
      <c r="G163" s="46"/>
      <c r="H163" s="46"/>
      <c r="I163" s="46"/>
      <c r="J163" s="24"/>
      <c r="K163" s="46"/>
      <c r="L163" s="46"/>
      <c r="M163" s="46"/>
      <c r="N163" s="46"/>
      <c r="O163" s="46"/>
      <c r="P163" s="24"/>
      <c r="Q163" s="46"/>
      <c r="R163" s="46"/>
      <c r="S163" s="46"/>
      <c r="T163" s="24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24"/>
      <c r="AH163"/>
      <c r="AI163"/>
      <c r="AJ163"/>
      <c r="AK163"/>
      <c r="AL163"/>
      <c r="AM163"/>
      <c r="AN163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</row>
    <row r="164" spans="1:59" s="47" customFormat="1" ht="15" x14ac:dyDescent="0.25">
      <c r="A164"/>
      <c r="B164"/>
      <c r="C164"/>
      <c r="D164" s="45"/>
      <c r="E164" s="46"/>
      <c r="F164" s="24"/>
      <c r="G164" s="46"/>
      <c r="H164" s="46"/>
      <c r="I164" s="46"/>
      <c r="J164" s="24"/>
      <c r="K164" s="46"/>
      <c r="L164" s="46"/>
      <c r="M164" s="46"/>
      <c r="N164" s="46"/>
      <c r="O164" s="46"/>
      <c r="P164" s="24"/>
      <c r="Q164" s="46"/>
      <c r="R164" s="46"/>
      <c r="S164" s="46"/>
      <c r="T164" s="24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24"/>
      <c r="AH164"/>
      <c r="AI164"/>
      <c r="AJ164"/>
      <c r="AK164"/>
      <c r="AL164"/>
      <c r="AM164"/>
      <c r="AN164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8"/>
      <c r="BA164" s="38"/>
      <c r="BB164" s="38"/>
      <c r="BC164" s="38"/>
      <c r="BD164" s="38"/>
      <c r="BE164" s="38"/>
      <c r="BF164" s="38"/>
      <c r="BG164" s="38"/>
    </row>
    <row r="165" spans="1:59" s="47" customFormat="1" ht="15" x14ac:dyDescent="0.25">
      <c r="A165"/>
      <c r="B165"/>
      <c r="C165"/>
      <c r="D165" s="45"/>
      <c r="E165" s="46"/>
      <c r="F165" s="24"/>
      <c r="G165" s="46"/>
      <c r="H165" s="46"/>
      <c r="I165" s="46"/>
      <c r="J165" s="24"/>
      <c r="K165" s="46"/>
      <c r="L165" s="46"/>
      <c r="M165" s="46"/>
      <c r="N165" s="46"/>
      <c r="O165" s="46"/>
      <c r="P165" s="24"/>
      <c r="Q165" s="46"/>
      <c r="R165" s="46"/>
      <c r="S165" s="46"/>
      <c r="T165" s="24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24"/>
      <c r="AH165"/>
      <c r="AI165"/>
      <c r="AJ165"/>
      <c r="AK165"/>
      <c r="AL165"/>
      <c r="AM165"/>
      <c r="AN165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8"/>
      <c r="BA165" s="38"/>
      <c r="BB165" s="38"/>
      <c r="BC165" s="38"/>
      <c r="BD165" s="38"/>
      <c r="BE165" s="38"/>
      <c r="BF165" s="38"/>
      <c r="BG165" s="38"/>
    </row>
    <row r="166" spans="1:59" s="47" customFormat="1" ht="15" x14ac:dyDescent="0.25">
      <c r="A166"/>
      <c r="B166"/>
      <c r="C166"/>
      <c r="D166" s="45"/>
      <c r="E166" s="46"/>
      <c r="F166" s="3"/>
      <c r="G166" s="46"/>
      <c r="H166" s="46"/>
      <c r="I166" s="46"/>
      <c r="J166" s="3"/>
      <c r="K166" s="46"/>
      <c r="L166" s="46"/>
      <c r="M166" s="46"/>
      <c r="N166" s="46"/>
      <c r="O166" s="46"/>
      <c r="P166" s="3"/>
      <c r="Q166" s="46"/>
      <c r="R166" s="46"/>
      <c r="S166" s="46"/>
      <c r="T166" s="24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3"/>
      <c r="AH166"/>
      <c r="AI166"/>
      <c r="AJ166"/>
      <c r="AK166"/>
      <c r="AL166"/>
      <c r="AM166"/>
      <c r="AN166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8"/>
      <c r="BA166" s="38"/>
      <c r="BB166" s="38"/>
      <c r="BC166" s="38"/>
      <c r="BD166" s="38"/>
      <c r="BE166" s="38"/>
      <c r="BF166" s="38"/>
      <c r="BG166" s="38"/>
    </row>
    <row r="167" spans="1:59" s="47" customFormat="1" ht="15" x14ac:dyDescent="0.25">
      <c r="A167"/>
      <c r="B167"/>
      <c r="C167"/>
      <c r="D167" s="45"/>
      <c r="E167" s="46"/>
      <c r="F167" s="3"/>
      <c r="G167" s="46"/>
      <c r="H167" s="46"/>
      <c r="I167" s="46"/>
      <c r="J167" s="3"/>
      <c r="K167" s="46"/>
      <c r="L167" s="46"/>
      <c r="M167" s="46"/>
      <c r="N167" s="46"/>
      <c r="O167" s="46"/>
      <c r="P167" s="3"/>
      <c r="Q167" s="46"/>
      <c r="R167" s="46"/>
      <c r="S167" s="46"/>
      <c r="T167" s="24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3"/>
      <c r="AH167"/>
      <c r="AI167"/>
      <c r="AJ167"/>
      <c r="AK167"/>
      <c r="AL167"/>
      <c r="AM167"/>
      <c r="AN16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8"/>
      <c r="BA167" s="38"/>
      <c r="BB167" s="38"/>
      <c r="BC167" s="38"/>
      <c r="BD167" s="38"/>
      <c r="BE167" s="38"/>
      <c r="BF167" s="38"/>
      <c r="BG167" s="38"/>
    </row>
    <row r="168" spans="1:59" s="47" customFormat="1" ht="15" x14ac:dyDescent="0.25">
      <c r="A168"/>
      <c r="B168"/>
      <c r="C168"/>
      <c r="D168" s="45"/>
      <c r="E168"/>
      <c r="F168" s="3"/>
      <c r="G168"/>
      <c r="H168"/>
      <c r="I168"/>
      <c r="J168" s="3"/>
      <c r="K168"/>
      <c r="L168"/>
      <c r="M168"/>
      <c r="N168"/>
      <c r="O168"/>
      <c r="P168" s="3"/>
      <c r="Q168" s="46"/>
      <c r="R168" s="46"/>
      <c r="S168" s="46"/>
      <c r="T168" s="24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3"/>
      <c r="AH168"/>
      <c r="AI168"/>
      <c r="AJ168"/>
      <c r="AK168"/>
      <c r="AL168"/>
      <c r="AM168"/>
      <c r="AN168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8"/>
      <c r="BA168" s="38"/>
      <c r="BB168" s="38"/>
      <c r="BC168" s="38"/>
      <c r="BD168" s="38"/>
      <c r="BE168" s="38"/>
      <c r="BF168" s="38"/>
      <c r="BG168" s="38"/>
    </row>
    <row r="169" spans="1:59" s="47" customFormat="1" ht="15" x14ac:dyDescent="0.25">
      <c r="A169"/>
      <c r="B169"/>
      <c r="C169"/>
      <c r="D169" s="45"/>
      <c r="E169"/>
      <c r="F169" s="3"/>
      <c r="G169"/>
      <c r="H169"/>
      <c r="I169"/>
      <c r="J169" s="3"/>
      <c r="K169"/>
      <c r="L169"/>
      <c r="M169"/>
      <c r="N169"/>
      <c r="O169"/>
      <c r="P169" s="3"/>
      <c r="Q169" s="46"/>
      <c r="R169" s="46"/>
      <c r="S169" s="46"/>
      <c r="T169" s="3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3"/>
      <c r="AH169"/>
      <c r="AI169"/>
      <c r="AJ169"/>
      <c r="AK169"/>
      <c r="AL169"/>
      <c r="AM169"/>
      <c r="AN169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8"/>
      <c r="BA169" s="38"/>
      <c r="BB169" s="38"/>
      <c r="BC169" s="38"/>
      <c r="BD169" s="38"/>
      <c r="BE169" s="38"/>
      <c r="BF169" s="38"/>
      <c r="BG169" s="38"/>
    </row>
    <row r="170" spans="1:59" s="47" customFormat="1" ht="15" x14ac:dyDescent="0.25">
      <c r="A170"/>
      <c r="B170"/>
      <c r="C170"/>
      <c r="D170" s="45"/>
      <c r="E170"/>
      <c r="F170" s="3"/>
      <c r="G170"/>
      <c r="H170"/>
      <c r="I170"/>
      <c r="J170" s="3"/>
      <c r="K170"/>
      <c r="L170"/>
      <c r="M170"/>
      <c r="N170"/>
      <c r="O170"/>
      <c r="P170" s="3"/>
      <c r="Q170" s="46"/>
      <c r="R170" s="46"/>
      <c r="S170" s="46"/>
      <c r="T170" s="3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3"/>
      <c r="AH170"/>
      <c r="AI170"/>
      <c r="AJ170"/>
      <c r="AK170"/>
      <c r="AL170"/>
      <c r="AM170"/>
      <c r="AN170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8"/>
      <c r="BA170" s="38"/>
      <c r="BB170" s="38"/>
      <c r="BC170" s="38"/>
      <c r="BD170" s="38"/>
      <c r="BE170" s="38"/>
      <c r="BF170" s="38"/>
      <c r="BG170" s="38"/>
    </row>
    <row r="171" spans="1:59" s="47" customFormat="1" ht="15" x14ac:dyDescent="0.25">
      <c r="A171"/>
      <c r="B171"/>
      <c r="C171"/>
      <c r="D171" s="45"/>
      <c r="E171"/>
      <c r="F171" s="3"/>
      <c r="G171"/>
      <c r="H171"/>
      <c r="I171"/>
      <c r="J171" s="3"/>
      <c r="K171"/>
      <c r="L171"/>
      <c r="M171"/>
      <c r="N171"/>
      <c r="O171"/>
      <c r="P171" s="3"/>
      <c r="Q171" s="46"/>
      <c r="R171" s="46"/>
      <c r="S171" s="46"/>
      <c r="T171" s="3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3"/>
      <c r="AH171"/>
      <c r="AI171"/>
      <c r="AJ171"/>
      <c r="AK171"/>
      <c r="AL171"/>
      <c r="AM171"/>
      <c r="AN171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8"/>
      <c r="BA171" s="38"/>
      <c r="BB171" s="38"/>
      <c r="BC171" s="38"/>
      <c r="BD171" s="38"/>
      <c r="BE171" s="38"/>
      <c r="BF171" s="38"/>
      <c r="BG171" s="38"/>
    </row>
    <row r="172" spans="1:59" s="47" customFormat="1" ht="15" x14ac:dyDescent="0.25">
      <c r="A172"/>
      <c r="B172"/>
      <c r="C172"/>
      <c r="D172" s="45"/>
      <c r="E172"/>
      <c r="F172" s="3"/>
      <c r="G172"/>
      <c r="H172"/>
      <c r="I172"/>
      <c r="J172" s="3"/>
      <c r="K172"/>
      <c r="L172"/>
      <c r="M172"/>
      <c r="N172"/>
      <c r="O172"/>
      <c r="P172" s="3"/>
      <c r="Q172" s="46"/>
      <c r="R172" s="46"/>
      <c r="S172" s="46"/>
      <c r="T172" s="3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3"/>
      <c r="AH172"/>
      <c r="AI172"/>
      <c r="AJ172"/>
      <c r="AK172"/>
      <c r="AL172"/>
      <c r="AM172"/>
      <c r="AN172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8"/>
      <c r="BA172" s="38"/>
      <c r="BB172" s="38"/>
      <c r="BC172" s="38"/>
      <c r="BD172" s="38"/>
      <c r="BE172" s="38"/>
      <c r="BF172" s="38"/>
      <c r="BG172" s="38"/>
    </row>
    <row r="173" spans="1:59" s="38" customFormat="1" ht="15" x14ac:dyDescent="0.25">
      <c r="A173"/>
      <c r="B173"/>
      <c r="C173"/>
      <c r="D173" s="45"/>
      <c r="E173"/>
      <c r="F173" s="3"/>
      <c r="G173"/>
      <c r="H173"/>
      <c r="I173"/>
      <c r="J173" s="3"/>
      <c r="K173"/>
      <c r="L173"/>
      <c r="M173"/>
      <c r="N173"/>
      <c r="O173"/>
      <c r="P173" s="3"/>
      <c r="Q173" s="46"/>
      <c r="R173" s="46"/>
      <c r="S173" s="46"/>
      <c r="T173" s="3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3"/>
      <c r="AH173"/>
      <c r="AI173"/>
      <c r="AJ173"/>
      <c r="AK173"/>
      <c r="AL173"/>
      <c r="AM173"/>
      <c r="AN173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</row>
    <row r="174" spans="1:59" s="38" customFormat="1" ht="15" x14ac:dyDescent="0.25">
      <c r="A174"/>
      <c r="B174"/>
      <c r="C174"/>
      <c r="D174" s="45"/>
      <c r="E174"/>
      <c r="F174" s="3"/>
      <c r="G174"/>
      <c r="H174"/>
      <c r="I174"/>
      <c r="J174" s="3"/>
      <c r="K174"/>
      <c r="L174"/>
      <c r="M174"/>
      <c r="N174"/>
      <c r="O174"/>
      <c r="P174" s="3"/>
      <c r="Q174" s="46"/>
      <c r="R174" s="46"/>
      <c r="S174" s="46"/>
      <c r="T174" s="3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3"/>
      <c r="AH174"/>
      <c r="AI174"/>
      <c r="AJ174"/>
      <c r="AK174"/>
      <c r="AL174"/>
      <c r="AM174"/>
      <c r="AN174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</row>
    <row r="175" spans="1:59" s="47" customFormat="1" ht="15" x14ac:dyDescent="0.25">
      <c r="A175"/>
      <c r="B175"/>
      <c r="C175"/>
      <c r="D175" s="45"/>
      <c r="E175"/>
      <c r="F175" s="3"/>
      <c r="G175"/>
      <c r="H175"/>
      <c r="I175"/>
      <c r="J175" s="3"/>
      <c r="K175"/>
      <c r="L175"/>
      <c r="M175"/>
      <c r="N175"/>
      <c r="O175"/>
      <c r="P175" s="3"/>
      <c r="Q175" s="46"/>
      <c r="R175" s="46"/>
      <c r="S175" s="46"/>
      <c r="T175" s="3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3"/>
      <c r="AH175"/>
      <c r="AI175"/>
      <c r="AJ175"/>
      <c r="AK175"/>
      <c r="AL175"/>
      <c r="AM175"/>
      <c r="AN175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8"/>
      <c r="BA175" s="38"/>
      <c r="BB175" s="38"/>
      <c r="BC175" s="38"/>
      <c r="BD175" s="38"/>
      <c r="BE175" s="38"/>
      <c r="BF175" s="38"/>
      <c r="BG175" s="38"/>
    </row>
    <row r="176" spans="1:59" s="47" customFormat="1" ht="15" x14ac:dyDescent="0.25">
      <c r="A176"/>
      <c r="B176"/>
      <c r="C176"/>
      <c r="D176" s="45"/>
      <c r="E176"/>
      <c r="F176" s="3"/>
      <c r="G176"/>
      <c r="H176"/>
      <c r="I176"/>
      <c r="J176" s="3"/>
      <c r="K176"/>
      <c r="L176"/>
      <c r="M176"/>
      <c r="N176"/>
      <c r="O176"/>
      <c r="P176" s="3"/>
      <c r="Q176" s="46"/>
      <c r="R176" s="46"/>
      <c r="S176" s="46"/>
      <c r="T176" s="3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3"/>
      <c r="AH176"/>
      <c r="AI176"/>
      <c r="AJ176"/>
      <c r="AK176"/>
      <c r="AL176"/>
      <c r="AM176"/>
      <c r="AN176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8"/>
      <c r="BA176" s="38"/>
      <c r="BB176" s="38"/>
      <c r="BC176" s="38"/>
      <c r="BD176" s="38"/>
      <c r="BE176" s="38"/>
      <c r="BF176" s="38"/>
      <c r="BG176" s="38"/>
    </row>
    <row r="177" spans="1:59" s="47" customFormat="1" ht="15" x14ac:dyDescent="0.25">
      <c r="A177"/>
      <c r="B177"/>
      <c r="C177"/>
      <c r="D177" s="45"/>
      <c r="E177"/>
      <c r="F177" s="3"/>
      <c r="G177"/>
      <c r="H177"/>
      <c r="I177"/>
      <c r="J177" s="3"/>
      <c r="K177"/>
      <c r="L177"/>
      <c r="M177"/>
      <c r="N177"/>
      <c r="O177"/>
      <c r="P177" s="3"/>
      <c r="Q177" s="46"/>
      <c r="R177" s="46"/>
      <c r="S177" s="46"/>
      <c r="T177" s="3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3"/>
      <c r="AH177"/>
      <c r="AI177"/>
      <c r="AJ177"/>
      <c r="AK177"/>
      <c r="AL177"/>
      <c r="AM177"/>
      <c r="AN17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8"/>
      <c r="BA177" s="38"/>
      <c r="BB177" s="38"/>
      <c r="BC177" s="38"/>
      <c r="BD177" s="38"/>
      <c r="BE177" s="38"/>
      <c r="BF177" s="38"/>
      <c r="BG177" s="38"/>
    </row>
    <row r="178" spans="1:59" s="47" customFormat="1" ht="15" x14ac:dyDescent="0.25">
      <c r="A178"/>
      <c r="B178"/>
      <c r="C178"/>
      <c r="D178" s="45"/>
      <c r="E178"/>
      <c r="F178" s="3"/>
      <c r="G178"/>
      <c r="H178"/>
      <c r="I178"/>
      <c r="J178" s="3"/>
      <c r="K178"/>
      <c r="L178"/>
      <c r="M178"/>
      <c r="N178"/>
      <c r="O178"/>
      <c r="P178" s="3"/>
      <c r="Q178" s="46"/>
      <c r="R178" s="46"/>
      <c r="S178" s="46"/>
      <c r="T178" s="3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3"/>
      <c r="AH178"/>
      <c r="AI178"/>
      <c r="AJ178"/>
      <c r="AK178"/>
      <c r="AL178"/>
      <c r="AM178"/>
      <c r="AN178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8"/>
      <c r="BA178" s="38"/>
      <c r="BB178" s="38"/>
      <c r="BC178" s="38"/>
      <c r="BD178" s="38"/>
      <c r="BE178" s="38"/>
      <c r="BF178" s="38"/>
      <c r="BG178" s="38"/>
    </row>
    <row r="179" spans="1:59" s="47" customFormat="1" ht="15" x14ac:dyDescent="0.25">
      <c r="A179"/>
      <c r="B179"/>
      <c r="C179"/>
      <c r="D179" s="45"/>
      <c r="E179"/>
      <c r="F179" s="3"/>
      <c r="G179"/>
      <c r="H179"/>
      <c r="I179"/>
      <c r="J179" s="3"/>
      <c r="K179"/>
      <c r="L179"/>
      <c r="M179"/>
      <c r="N179"/>
      <c r="O179"/>
      <c r="P179" s="3"/>
      <c r="Q179" s="46"/>
      <c r="R179" s="46"/>
      <c r="S179" s="46"/>
      <c r="T179" s="3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3"/>
      <c r="AH179"/>
      <c r="AI179"/>
      <c r="AJ179"/>
      <c r="AK179"/>
      <c r="AL179"/>
      <c r="AM179"/>
      <c r="AN179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8"/>
      <c r="BA179" s="38"/>
      <c r="BB179" s="38"/>
      <c r="BC179" s="38"/>
      <c r="BD179" s="38"/>
      <c r="BE179" s="38"/>
      <c r="BF179" s="38"/>
      <c r="BG179" s="38"/>
    </row>
    <row r="180" spans="1:59" s="47" customFormat="1" ht="15" x14ac:dyDescent="0.25">
      <c r="A180"/>
      <c r="B180"/>
      <c r="C180"/>
      <c r="D180" s="45"/>
      <c r="E180"/>
      <c r="F180" s="3"/>
      <c r="G180"/>
      <c r="H180"/>
      <c r="I180"/>
      <c r="J180" s="3"/>
      <c r="K180"/>
      <c r="L180"/>
      <c r="M180"/>
      <c r="N180"/>
      <c r="O180"/>
      <c r="P180" s="3"/>
      <c r="Q180" s="46"/>
      <c r="R180" s="46"/>
      <c r="S180" s="46"/>
      <c r="T180" s="3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3"/>
      <c r="AH180"/>
      <c r="AI180"/>
      <c r="AJ180"/>
      <c r="AK180"/>
      <c r="AL180"/>
      <c r="AM180"/>
      <c r="AN180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8"/>
      <c r="BA180" s="38"/>
      <c r="BB180" s="38"/>
      <c r="BC180" s="38"/>
      <c r="BD180" s="38"/>
      <c r="BE180" s="38"/>
      <c r="BF180" s="38"/>
      <c r="BG180" s="38"/>
    </row>
    <row r="181" spans="1:59" s="47" customFormat="1" ht="15" x14ac:dyDescent="0.25">
      <c r="A181"/>
      <c r="B181"/>
      <c r="C181"/>
      <c r="D181" s="45"/>
      <c r="E181"/>
      <c r="F181" s="3"/>
      <c r="G181"/>
      <c r="H181"/>
      <c r="I181"/>
      <c r="J181" s="3"/>
      <c r="K181"/>
      <c r="L181"/>
      <c r="M181"/>
      <c r="N181"/>
      <c r="O181"/>
      <c r="P181" s="3"/>
      <c r="Q181" s="46"/>
      <c r="R181" s="46"/>
      <c r="S181" s="46"/>
      <c r="T181" s="3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3"/>
      <c r="AH181"/>
      <c r="AI181"/>
      <c r="AJ181"/>
      <c r="AK181"/>
      <c r="AL181"/>
      <c r="AM181"/>
      <c r="AN181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8"/>
      <c r="BA181" s="38"/>
      <c r="BB181" s="38"/>
      <c r="BC181" s="38"/>
      <c r="BD181" s="38"/>
      <c r="BE181" s="38"/>
      <c r="BF181" s="38"/>
      <c r="BG181" s="38"/>
    </row>
    <row r="182" spans="1:59" s="47" customFormat="1" ht="15" x14ac:dyDescent="0.25">
      <c r="A182"/>
      <c r="B182"/>
      <c r="C182"/>
      <c r="D182" s="45"/>
      <c r="E182"/>
      <c r="F182" s="3"/>
      <c r="G182"/>
      <c r="H182"/>
      <c r="I182"/>
      <c r="J182" s="3"/>
      <c r="K182"/>
      <c r="L182"/>
      <c r="M182"/>
      <c r="N182"/>
      <c r="O182"/>
      <c r="P182" s="3"/>
      <c r="Q182" s="46"/>
      <c r="R182" s="46"/>
      <c r="S182" s="46"/>
      <c r="T182" s="3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3"/>
      <c r="AH182"/>
      <c r="AI182"/>
      <c r="AJ182"/>
      <c r="AK182"/>
      <c r="AL182"/>
      <c r="AM182"/>
      <c r="AN182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8"/>
      <c r="BA182" s="38"/>
      <c r="BB182" s="38"/>
      <c r="BC182" s="38"/>
      <c r="BD182" s="38"/>
      <c r="BE182" s="38"/>
      <c r="BF182" s="38"/>
      <c r="BG182" s="38"/>
    </row>
    <row r="183" spans="1:59" s="47" customFormat="1" ht="15" x14ac:dyDescent="0.25">
      <c r="A183"/>
      <c r="B183"/>
      <c r="C183"/>
      <c r="D183" s="45"/>
      <c r="E183"/>
      <c r="F183" s="3"/>
      <c r="G183"/>
      <c r="H183"/>
      <c r="I183"/>
      <c r="J183" s="3"/>
      <c r="K183"/>
      <c r="L183"/>
      <c r="M183"/>
      <c r="N183"/>
      <c r="O183"/>
      <c r="P183" s="3"/>
      <c r="Q183" s="46"/>
      <c r="R183" s="46"/>
      <c r="S183" s="46"/>
      <c r="T183" s="3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3"/>
      <c r="AH183"/>
      <c r="AI183"/>
      <c r="AJ183"/>
      <c r="AK183"/>
      <c r="AL183"/>
      <c r="AM183"/>
      <c r="AN183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8"/>
      <c r="BA183" s="38"/>
      <c r="BB183" s="38"/>
      <c r="BC183" s="38"/>
      <c r="BD183" s="38"/>
      <c r="BE183" s="38"/>
      <c r="BF183" s="38"/>
      <c r="BG183" s="38"/>
    </row>
    <row r="184" spans="1:59" s="47" customFormat="1" ht="15" x14ac:dyDescent="0.25">
      <c r="A184"/>
      <c r="B184"/>
      <c r="C184"/>
      <c r="D184" s="45"/>
      <c r="E184"/>
      <c r="F184" s="3"/>
      <c r="G184"/>
      <c r="H184"/>
      <c r="I184"/>
      <c r="J184" s="3"/>
      <c r="K184"/>
      <c r="L184"/>
      <c r="M184"/>
      <c r="N184"/>
      <c r="O184"/>
      <c r="P184" s="3"/>
      <c r="Q184" s="46"/>
      <c r="R184" s="46"/>
      <c r="S184" s="46"/>
      <c r="T184" s="3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3"/>
      <c r="AH184"/>
      <c r="AI184"/>
      <c r="AJ184"/>
      <c r="AK184"/>
      <c r="AL184"/>
      <c r="AM184"/>
      <c r="AN184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8"/>
      <c r="BA184" s="38"/>
      <c r="BB184" s="38"/>
      <c r="BC184" s="38"/>
      <c r="BD184" s="38"/>
      <c r="BE184" s="38"/>
      <c r="BF184" s="38"/>
      <c r="BG184" s="38"/>
    </row>
    <row r="185" spans="1:59" s="47" customFormat="1" ht="15" x14ac:dyDescent="0.25">
      <c r="A185"/>
      <c r="B185"/>
      <c r="C185"/>
      <c r="D185" s="45"/>
      <c r="E185"/>
      <c r="F185" s="3"/>
      <c r="G185"/>
      <c r="H185"/>
      <c r="I185"/>
      <c r="J185" s="3"/>
      <c r="K185"/>
      <c r="L185"/>
      <c r="M185"/>
      <c r="N185"/>
      <c r="O185"/>
      <c r="P185" s="3"/>
      <c r="Q185" s="46"/>
      <c r="R185" s="46"/>
      <c r="S185" s="46"/>
      <c r="T185" s="3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3"/>
      <c r="AH185"/>
      <c r="AI185"/>
      <c r="AJ185"/>
      <c r="AK185"/>
      <c r="AL185"/>
      <c r="AM185"/>
      <c r="AN185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8"/>
      <c r="BA185" s="38"/>
      <c r="BB185" s="38"/>
      <c r="BC185" s="38"/>
      <c r="BD185" s="38"/>
      <c r="BE185" s="38"/>
      <c r="BF185" s="38"/>
      <c r="BG185" s="38"/>
    </row>
    <row r="186" spans="1:59" s="47" customFormat="1" ht="15" x14ac:dyDescent="0.25">
      <c r="A186"/>
      <c r="B186"/>
      <c r="C186"/>
      <c r="D186" s="45"/>
      <c r="E186"/>
      <c r="F186" s="3"/>
      <c r="G186"/>
      <c r="H186"/>
      <c r="I186"/>
      <c r="J186" s="3"/>
      <c r="K186"/>
      <c r="L186"/>
      <c r="M186"/>
      <c r="N186"/>
      <c r="O186"/>
      <c r="P186" s="3"/>
      <c r="Q186" s="46"/>
      <c r="R186" s="46"/>
      <c r="S186" s="46"/>
      <c r="T186" s="3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3"/>
      <c r="AH186"/>
      <c r="AI186"/>
      <c r="AJ186"/>
      <c r="AK186"/>
      <c r="AL186"/>
      <c r="AM186"/>
      <c r="AN186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8"/>
      <c r="BA186" s="38"/>
      <c r="BB186" s="38"/>
      <c r="BC186" s="38"/>
      <c r="BD186" s="38"/>
      <c r="BE186" s="38"/>
      <c r="BF186" s="38"/>
      <c r="BG186" s="38"/>
    </row>
    <row r="187" spans="1:59" s="47" customFormat="1" ht="15" x14ac:dyDescent="0.25">
      <c r="A187"/>
      <c r="B187"/>
      <c r="C187"/>
      <c r="D187" s="45"/>
      <c r="E187"/>
      <c r="F187" s="3"/>
      <c r="G187"/>
      <c r="H187"/>
      <c r="I187"/>
      <c r="J187" s="3"/>
      <c r="K187"/>
      <c r="L187"/>
      <c r="M187"/>
      <c r="N187"/>
      <c r="O187"/>
      <c r="P187" s="3"/>
      <c r="Q187" s="46"/>
      <c r="R187" s="46"/>
      <c r="S187" s="46"/>
      <c r="T187" s="3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3"/>
      <c r="AH187"/>
      <c r="AI187"/>
      <c r="AJ187"/>
      <c r="AK187"/>
      <c r="AL187"/>
      <c r="AM187"/>
      <c r="AN18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8"/>
      <c r="BA187" s="38"/>
      <c r="BB187" s="38"/>
      <c r="BC187" s="38"/>
      <c r="BD187" s="38"/>
      <c r="BE187" s="38"/>
      <c r="BF187" s="38"/>
      <c r="BG187" s="38"/>
    </row>
    <row r="188" spans="1:59" s="47" customFormat="1" ht="15" x14ac:dyDescent="0.25">
      <c r="A188"/>
      <c r="B188"/>
      <c r="C188"/>
      <c r="D188" s="45"/>
      <c r="E188"/>
      <c r="F188" s="3"/>
      <c r="G188"/>
      <c r="H188"/>
      <c r="I188"/>
      <c r="J188" s="3"/>
      <c r="K188"/>
      <c r="L188"/>
      <c r="M188"/>
      <c r="N188"/>
      <c r="O188"/>
      <c r="P188" s="3"/>
      <c r="Q188" s="46"/>
      <c r="R188" s="46"/>
      <c r="S188" s="46"/>
      <c r="T188" s="3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3"/>
      <c r="AH188"/>
      <c r="AI188"/>
      <c r="AJ188"/>
      <c r="AK188"/>
      <c r="AL188"/>
      <c r="AM188"/>
      <c r="AN188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8"/>
      <c r="BA188" s="38"/>
      <c r="BB188" s="38"/>
      <c r="BC188" s="38"/>
      <c r="BD188" s="38"/>
      <c r="BE188" s="38"/>
      <c r="BF188" s="38"/>
      <c r="BG188" s="38"/>
    </row>
    <row r="189" spans="1:59" s="47" customFormat="1" ht="15" x14ac:dyDescent="0.25">
      <c r="A189"/>
      <c r="B189"/>
      <c r="C189"/>
      <c r="D189" s="45"/>
      <c r="E189"/>
      <c r="F189" s="3"/>
      <c r="G189"/>
      <c r="H189"/>
      <c r="I189"/>
      <c r="J189" s="3"/>
      <c r="K189"/>
      <c r="L189"/>
      <c r="M189"/>
      <c r="N189"/>
      <c r="O189"/>
      <c r="P189" s="3"/>
      <c r="Q189" s="46"/>
      <c r="R189" s="46"/>
      <c r="S189" s="46"/>
      <c r="T189" s="3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3"/>
      <c r="AH189"/>
      <c r="AI189"/>
      <c r="AJ189"/>
      <c r="AK189"/>
      <c r="AL189"/>
      <c r="AM189"/>
      <c r="AN189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8"/>
      <c r="BA189" s="38"/>
      <c r="BB189" s="38"/>
      <c r="BC189" s="38"/>
      <c r="BD189" s="38"/>
      <c r="BE189" s="38"/>
      <c r="BF189" s="38"/>
      <c r="BG189" s="38"/>
    </row>
    <row r="190" spans="1:59" s="47" customFormat="1" ht="15" x14ac:dyDescent="0.25">
      <c r="A190"/>
      <c r="B190"/>
      <c r="C190"/>
      <c r="D190" s="45"/>
      <c r="E190"/>
      <c r="F190" s="3"/>
      <c r="G190"/>
      <c r="H190"/>
      <c r="I190"/>
      <c r="J190" s="3"/>
      <c r="K190"/>
      <c r="L190"/>
      <c r="M190"/>
      <c r="N190"/>
      <c r="O190"/>
      <c r="P190" s="3"/>
      <c r="Q190" s="46"/>
      <c r="R190" s="46"/>
      <c r="S190" s="46"/>
      <c r="T190" s="3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3"/>
      <c r="AH190"/>
      <c r="AI190"/>
      <c r="AJ190"/>
      <c r="AK190"/>
      <c r="AL190"/>
      <c r="AM190"/>
      <c r="AN190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8"/>
      <c r="BA190" s="38"/>
      <c r="BB190" s="38"/>
      <c r="BC190" s="38"/>
      <c r="BD190" s="38"/>
      <c r="BE190" s="38"/>
      <c r="BF190" s="38"/>
      <c r="BG190" s="38"/>
    </row>
    <row r="191" spans="1:59" s="47" customFormat="1" ht="15" x14ac:dyDescent="0.25">
      <c r="A191"/>
      <c r="B191"/>
      <c r="C191"/>
      <c r="D191" s="45"/>
      <c r="E191"/>
      <c r="F191" s="3"/>
      <c r="G191"/>
      <c r="H191"/>
      <c r="I191"/>
      <c r="J191" s="3"/>
      <c r="K191"/>
      <c r="L191"/>
      <c r="M191"/>
      <c r="N191"/>
      <c r="O191"/>
      <c r="P191" s="3"/>
      <c r="Q191" s="46"/>
      <c r="R191" s="46"/>
      <c r="S191" s="46"/>
      <c r="T191" s="3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3"/>
      <c r="AH191"/>
      <c r="AI191"/>
      <c r="AJ191"/>
      <c r="AK191"/>
      <c r="AL191"/>
      <c r="AM191"/>
      <c r="AN191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8"/>
      <c r="BA191" s="38"/>
      <c r="BB191" s="38"/>
      <c r="BC191" s="38"/>
      <c r="BD191" s="38"/>
      <c r="BE191" s="38"/>
      <c r="BF191" s="38"/>
      <c r="BG191" s="38"/>
    </row>
    <row r="192" spans="1:59" s="47" customFormat="1" ht="15" x14ac:dyDescent="0.25">
      <c r="A192"/>
      <c r="B192"/>
      <c r="C192"/>
      <c r="D192" s="45"/>
      <c r="E192"/>
      <c r="F192" s="3"/>
      <c r="G192"/>
      <c r="H192"/>
      <c r="I192"/>
      <c r="J192" s="3"/>
      <c r="K192"/>
      <c r="L192"/>
      <c r="M192"/>
      <c r="N192"/>
      <c r="O192"/>
      <c r="P192" s="3"/>
      <c r="Q192" s="46"/>
      <c r="R192" s="46"/>
      <c r="S192" s="46"/>
      <c r="T192" s="3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3"/>
      <c r="AH192"/>
      <c r="AI192"/>
      <c r="AJ192"/>
      <c r="AK192"/>
      <c r="AL192"/>
      <c r="AM192"/>
      <c r="AN192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8"/>
      <c r="BA192" s="38"/>
      <c r="BB192" s="38"/>
      <c r="BC192" s="38"/>
      <c r="BD192" s="38"/>
      <c r="BE192" s="38"/>
      <c r="BF192" s="38"/>
      <c r="BG192" s="38"/>
    </row>
    <row r="193" spans="1:59" s="47" customFormat="1" ht="15" x14ac:dyDescent="0.25">
      <c r="A193"/>
      <c r="B193"/>
      <c r="C193"/>
      <c r="D193" s="45"/>
      <c r="E193"/>
      <c r="F193" s="3"/>
      <c r="G193"/>
      <c r="H193"/>
      <c r="I193"/>
      <c r="J193" s="3"/>
      <c r="K193"/>
      <c r="L193"/>
      <c r="M193"/>
      <c r="N193"/>
      <c r="O193"/>
      <c r="P193" s="3"/>
      <c r="Q193" s="46"/>
      <c r="R193" s="46"/>
      <c r="S193" s="46"/>
      <c r="T193" s="3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3"/>
      <c r="AH193"/>
      <c r="AI193"/>
      <c r="AJ193"/>
      <c r="AK193"/>
      <c r="AL193"/>
      <c r="AM193"/>
      <c r="AN193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8"/>
      <c r="BA193" s="38"/>
      <c r="BB193" s="38"/>
      <c r="BC193" s="38"/>
      <c r="BD193" s="38"/>
      <c r="BE193" s="38"/>
      <c r="BF193" s="38"/>
      <c r="BG193" s="38"/>
    </row>
    <row r="194" spans="1:59" s="47" customFormat="1" ht="15" x14ac:dyDescent="0.25">
      <c r="A194"/>
      <c r="B194"/>
      <c r="C194"/>
      <c r="D194" s="45"/>
      <c r="E194"/>
      <c r="F194" s="3"/>
      <c r="G194"/>
      <c r="H194"/>
      <c r="I194"/>
      <c r="J194" s="3"/>
      <c r="K194"/>
      <c r="L194"/>
      <c r="M194"/>
      <c r="N194"/>
      <c r="O194"/>
      <c r="P194" s="3"/>
      <c r="Q194" s="46"/>
      <c r="R194" s="46"/>
      <c r="S194" s="46"/>
      <c r="T194" s="3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3"/>
      <c r="AH194"/>
      <c r="AI194"/>
      <c r="AJ194"/>
      <c r="AK194"/>
      <c r="AL194"/>
      <c r="AM194"/>
      <c r="AN194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8"/>
      <c r="BA194" s="38"/>
      <c r="BB194" s="38"/>
      <c r="BC194" s="38"/>
      <c r="BD194" s="38"/>
      <c r="BE194" s="38"/>
      <c r="BF194" s="38"/>
      <c r="BG194" s="38"/>
    </row>
    <row r="195" spans="1:59" s="47" customFormat="1" ht="15" x14ac:dyDescent="0.25">
      <c r="A195"/>
      <c r="B195"/>
      <c r="C195"/>
      <c r="D195" s="45"/>
      <c r="E195"/>
      <c r="F195" s="3"/>
      <c r="G195"/>
      <c r="H195"/>
      <c r="I195"/>
      <c r="J195" s="3"/>
      <c r="K195"/>
      <c r="L195"/>
      <c r="M195"/>
      <c r="N195"/>
      <c r="O195"/>
      <c r="P195" s="3"/>
      <c r="Q195" s="46"/>
      <c r="R195" s="46"/>
      <c r="S195" s="46"/>
      <c r="T195" s="3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3"/>
      <c r="AH195"/>
      <c r="AI195"/>
      <c r="AJ195"/>
      <c r="AK195"/>
      <c r="AL195"/>
      <c r="AM195"/>
      <c r="AN195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8"/>
      <c r="BA195" s="38"/>
      <c r="BB195" s="38"/>
      <c r="BC195" s="38"/>
      <c r="BD195" s="38"/>
      <c r="BE195" s="38"/>
      <c r="BF195" s="38"/>
      <c r="BG195" s="38"/>
    </row>
    <row r="196" spans="1:59" s="47" customFormat="1" ht="15" x14ac:dyDescent="0.25">
      <c r="A196"/>
      <c r="B196"/>
      <c r="C196"/>
      <c r="D196" s="45"/>
      <c r="E196"/>
      <c r="F196" s="3"/>
      <c r="G196"/>
      <c r="H196"/>
      <c r="I196"/>
      <c r="J196" s="3"/>
      <c r="K196"/>
      <c r="L196"/>
      <c r="M196"/>
      <c r="N196"/>
      <c r="O196"/>
      <c r="P196" s="3"/>
      <c r="Q196" s="46"/>
      <c r="R196" s="46"/>
      <c r="S196" s="46"/>
      <c r="T196" s="3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3"/>
      <c r="AH196"/>
      <c r="AI196"/>
      <c r="AJ196"/>
      <c r="AK196"/>
      <c r="AL196"/>
      <c r="AM196"/>
      <c r="AN196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8"/>
      <c r="BA196" s="38"/>
      <c r="BB196" s="38"/>
      <c r="BC196" s="38"/>
      <c r="BD196" s="38"/>
      <c r="BE196" s="38"/>
      <c r="BF196" s="38"/>
      <c r="BG196" s="38"/>
    </row>
    <row r="197" spans="1:59" s="47" customFormat="1" ht="15" x14ac:dyDescent="0.25">
      <c r="A197"/>
      <c r="B197"/>
      <c r="C197"/>
      <c r="D197" s="45"/>
      <c r="E197"/>
      <c r="F197" s="3"/>
      <c r="G197"/>
      <c r="H197"/>
      <c r="I197"/>
      <c r="J197" s="3"/>
      <c r="K197"/>
      <c r="L197"/>
      <c r="M197"/>
      <c r="N197"/>
      <c r="O197"/>
      <c r="P197" s="3"/>
      <c r="Q197" s="46"/>
      <c r="R197" s="46"/>
      <c r="S197" s="46"/>
      <c r="T197" s="3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3"/>
      <c r="AH197"/>
      <c r="AI197"/>
      <c r="AJ197"/>
      <c r="AK197"/>
      <c r="AL197"/>
      <c r="AM197"/>
      <c r="AN19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8"/>
      <c r="BA197" s="38"/>
      <c r="BB197" s="38"/>
      <c r="BC197" s="38"/>
      <c r="BD197" s="38"/>
      <c r="BE197" s="38"/>
      <c r="BF197" s="38"/>
      <c r="BG197" s="38"/>
    </row>
    <row r="198" spans="1:59" s="47" customFormat="1" ht="15" x14ac:dyDescent="0.25">
      <c r="A198"/>
      <c r="B198"/>
      <c r="C198"/>
      <c r="D198" s="45"/>
      <c r="E198"/>
      <c r="F198" s="3"/>
      <c r="G198"/>
      <c r="H198"/>
      <c r="I198"/>
      <c r="J198" s="3"/>
      <c r="K198"/>
      <c r="L198"/>
      <c r="M198"/>
      <c r="N198"/>
      <c r="O198"/>
      <c r="P198" s="3"/>
      <c r="Q198" s="46"/>
      <c r="R198" s="46"/>
      <c r="S198" s="46"/>
      <c r="T198" s="3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3"/>
      <c r="AH198"/>
      <c r="AI198"/>
      <c r="AJ198"/>
      <c r="AK198"/>
      <c r="AL198"/>
      <c r="AM198"/>
      <c r="AN198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8"/>
      <c r="BA198" s="38"/>
      <c r="BB198" s="38"/>
      <c r="BC198" s="38"/>
      <c r="BD198" s="38"/>
      <c r="BE198" s="38"/>
      <c r="BF198" s="38"/>
      <c r="BG198" s="38"/>
    </row>
    <row r="199" spans="1:59" s="7" customFormat="1" x14ac:dyDescent="0.2">
      <c r="A199" s="5"/>
      <c r="B199" s="5"/>
      <c r="C199" s="5"/>
      <c r="D199" s="6"/>
      <c r="E199" s="5"/>
      <c r="F199" s="3"/>
      <c r="G199" s="5"/>
      <c r="H199" s="5"/>
      <c r="I199" s="5"/>
      <c r="J199" s="3"/>
      <c r="K199" s="5"/>
      <c r="L199" s="5"/>
      <c r="M199" s="5"/>
      <c r="N199" s="5"/>
      <c r="O199" s="5"/>
      <c r="P199" s="3"/>
      <c r="Q199" s="14"/>
      <c r="R199" s="14"/>
      <c r="S199" s="14"/>
      <c r="T199" s="3"/>
      <c r="U199" s="4"/>
      <c r="V199" s="4"/>
      <c r="W199" s="4"/>
      <c r="X199" s="4"/>
      <c r="Y199" s="4"/>
      <c r="Z199" s="3"/>
      <c r="AB199" s="14"/>
      <c r="AC199" s="14"/>
      <c r="AD199" s="14"/>
      <c r="AE199" s="33"/>
      <c r="AG199" s="3"/>
    </row>
    <row r="200" spans="1:59" s="7" customFormat="1" x14ac:dyDescent="0.2">
      <c r="A200" s="5"/>
      <c r="B200" s="5"/>
      <c r="C200" s="5"/>
      <c r="D200" s="6"/>
      <c r="E200" s="5"/>
      <c r="F200" s="3"/>
      <c r="G200" s="5"/>
      <c r="H200" s="5"/>
      <c r="I200" s="5"/>
      <c r="J200" s="3"/>
      <c r="K200" s="5"/>
      <c r="L200" s="5"/>
      <c r="M200" s="5"/>
      <c r="N200" s="5"/>
      <c r="O200" s="5"/>
      <c r="P200" s="3"/>
      <c r="Q200" s="14"/>
      <c r="R200" s="14"/>
      <c r="S200" s="14"/>
      <c r="T200" s="3"/>
      <c r="U200" s="4"/>
      <c r="V200" s="4"/>
      <c r="W200" s="4"/>
      <c r="X200" s="4"/>
      <c r="Y200" s="4"/>
      <c r="Z200" s="3"/>
      <c r="AB200" s="14"/>
      <c r="AC200" s="14"/>
      <c r="AD200" s="14"/>
      <c r="AE200" s="33"/>
      <c r="AG200" s="3"/>
    </row>
    <row r="201" spans="1:59" s="7" customFormat="1" x14ac:dyDescent="0.2">
      <c r="A201" s="5"/>
      <c r="B201" s="5"/>
      <c r="C201" s="5"/>
      <c r="D201" s="6"/>
      <c r="E201" s="5"/>
      <c r="F201" s="3"/>
      <c r="G201" s="5"/>
      <c r="H201" s="5"/>
      <c r="I201" s="5"/>
      <c r="J201" s="3"/>
      <c r="K201" s="5"/>
      <c r="L201" s="5"/>
      <c r="M201" s="5"/>
      <c r="N201" s="5"/>
      <c r="O201" s="5"/>
      <c r="P201" s="3"/>
      <c r="Q201" s="14"/>
      <c r="R201" s="14"/>
      <c r="S201" s="14"/>
      <c r="T201" s="3"/>
      <c r="U201" s="4"/>
      <c r="V201" s="4"/>
      <c r="W201" s="4"/>
      <c r="X201" s="4"/>
      <c r="Y201" s="4"/>
      <c r="Z201" s="3"/>
      <c r="AB201" s="14"/>
      <c r="AC201" s="14"/>
      <c r="AD201" s="14"/>
      <c r="AE201" s="33"/>
      <c r="AG201" s="3"/>
    </row>
    <row r="202" spans="1:59" s="7" customFormat="1" x14ac:dyDescent="0.2">
      <c r="A202" s="5"/>
      <c r="B202" s="5"/>
      <c r="C202" s="5"/>
      <c r="D202" s="6"/>
      <c r="E202" s="5"/>
      <c r="F202" s="3"/>
      <c r="G202" s="5"/>
      <c r="H202" s="5"/>
      <c r="I202" s="5"/>
      <c r="J202" s="3"/>
      <c r="K202" s="5"/>
      <c r="L202" s="5"/>
      <c r="M202" s="5"/>
      <c r="N202" s="5"/>
      <c r="O202" s="5"/>
      <c r="P202" s="3"/>
      <c r="Q202" s="14"/>
      <c r="R202" s="14"/>
      <c r="S202" s="14"/>
      <c r="T202" s="3"/>
      <c r="U202" s="4"/>
      <c r="V202" s="4"/>
      <c r="W202" s="4"/>
      <c r="X202" s="4"/>
      <c r="Y202" s="4"/>
      <c r="Z202" s="3"/>
      <c r="AB202" s="14"/>
      <c r="AC202" s="14"/>
      <c r="AD202" s="14"/>
      <c r="AE202" s="33"/>
      <c r="AG202" s="3"/>
    </row>
    <row r="203" spans="1:59" s="7" customFormat="1" x14ac:dyDescent="0.2">
      <c r="A203" s="5"/>
      <c r="B203" s="5"/>
      <c r="C203" s="5"/>
      <c r="D203" s="6"/>
      <c r="E203" s="5"/>
      <c r="F203" s="3"/>
      <c r="G203" s="5"/>
      <c r="H203" s="5"/>
      <c r="I203" s="5"/>
      <c r="J203" s="3"/>
      <c r="K203" s="5"/>
      <c r="L203" s="5"/>
      <c r="M203" s="5"/>
      <c r="N203" s="5"/>
      <c r="O203" s="5"/>
      <c r="P203" s="3"/>
      <c r="Q203" s="14"/>
      <c r="R203" s="14"/>
      <c r="S203" s="14"/>
      <c r="T203" s="3"/>
      <c r="U203" s="4"/>
      <c r="V203" s="4"/>
      <c r="W203" s="4"/>
      <c r="X203" s="4"/>
      <c r="Y203" s="4"/>
      <c r="Z203" s="3"/>
      <c r="AB203" s="14"/>
      <c r="AC203" s="14"/>
      <c r="AD203" s="14"/>
      <c r="AE203" s="33"/>
      <c r="AG203" s="3"/>
    </row>
    <row r="204" spans="1:59" s="7" customFormat="1" x14ac:dyDescent="0.2">
      <c r="A204" s="5"/>
      <c r="B204" s="5"/>
      <c r="C204" s="5"/>
      <c r="D204" s="6"/>
      <c r="E204" s="5"/>
      <c r="F204" s="3"/>
      <c r="G204" s="5"/>
      <c r="H204" s="5"/>
      <c r="I204" s="5"/>
      <c r="J204" s="3"/>
      <c r="K204" s="5"/>
      <c r="L204" s="5"/>
      <c r="M204" s="5"/>
      <c r="N204" s="5"/>
      <c r="O204" s="5"/>
      <c r="P204" s="3"/>
      <c r="Q204" s="14"/>
      <c r="R204" s="14"/>
      <c r="S204" s="14"/>
      <c r="T204" s="3"/>
      <c r="U204" s="4"/>
      <c r="V204" s="4"/>
      <c r="W204" s="4"/>
      <c r="X204" s="4"/>
      <c r="Y204" s="4"/>
      <c r="Z204" s="3"/>
      <c r="AB204" s="14"/>
      <c r="AC204" s="14"/>
      <c r="AD204" s="14"/>
      <c r="AE204" s="33"/>
      <c r="AG204" s="3"/>
    </row>
    <row r="205" spans="1:59" s="7" customFormat="1" x14ac:dyDescent="0.2">
      <c r="A205" s="5"/>
      <c r="B205" s="5"/>
      <c r="C205" s="5"/>
      <c r="D205" s="6"/>
      <c r="E205" s="5"/>
      <c r="F205" s="3"/>
      <c r="G205" s="5"/>
      <c r="H205" s="5"/>
      <c r="I205" s="5"/>
      <c r="J205" s="3"/>
      <c r="K205" s="5"/>
      <c r="L205" s="5"/>
      <c r="M205" s="5"/>
      <c r="N205" s="5"/>
      <c r="O205" s="5"/>
      <c r="P205" s="3"/>
      <c r="Q205" s="14"/>
      <c r="R205" s="14"/>
      <c r="S205" s="14"/>
      <c r="T205" s="3"/>
      <c r="U205" s="4"/>
      <c r="V205" s="4"/>
      <c r="W205" s="4"/>
      <c r="X205" s="4"/>
      <c r="Y205" s="4"/>
      <c r="Z205" s="3"/>
      <c r="AB205" s="14"/>
      <c r="AC205" s="14"/>
      <c r="AD205" s="14"/>
      <c r="AE205" s="33"/>
      <c r="AG205" s="3"/>
    </row>
    <row r="206" spans="1:59" s="7" customFormat="1" x14ac:dyDescent="0.2">
      <c r="A206" s="5"/>
      <c r="B206" s="5"/>
      <c r="C206" s="5"/>
      <c r="D206" s="6"/>
      <c r="E206" s="5"/>
      <c r="F206" s="3"/>
      <c r="G206" s="5"/>
      <c r="H206" s="5"/>
      <c r="I206" s="5"/>
      <c r="J206" s="3"/>
      <c r="K206" s="5"/>
      <c r="L206" s="5"/>
      <c r="M206" s="5"/>
      <c r="N206" s="5"/>
      <c r="O206" s="5"/>
      <c r="P206" s="3"/>
      <c r="Q206" s="14"/>
      <c r="R206" s="14"/>
      <c r="S206" s="14"/>
      <c r="T206" s="3"/>
      <c r="U206" s="4"/>
      <c r="V206" s="4"/>
      <c r="W206" s="4"/>
      <c r="X206" s="4"/>
      <c r="Y206" s="4"/>
      <c r="Z206" s="3"/>
      <c r="AB206" s="14"/>
      <c r="AC206" s="14"/>
      <c r="AD206" s="14"/>
      <c r="AE206" s="33"/>
      <c r="AG206" s="3"/>
    </row>
    <row r="207" spans="1:59" s="7" customFormat="1" x14ac:dyDescent="0.2">
      <c r="A207" s="5"/>
      <c r="B207" s="5"/>
      <c r="C207" s="5"/>
      <c r="D207" s="6"/>
      <c r="E207" s="5"/>
      <c r="F207" s="3"/>
      <c r="G207" s="5"/>
      <c r="H207" s="5"/>
      <c r="I207" s="5"/>
      <c r="J207" s="3"/>
      <c r="K207" s="5"/>
      <c r="L207" s="5"/>
      <c r="M207" s="5"/>
      <c r="N207" s="5"/>
      <c r="O207" s="5"/>
      <c r="P207" s="3"/>
      <c r="Q207" s="14"/>
      <c r="R207" s="14"/>
      <c r="S207" s="14"/>
      <c r="T207" s="3"/>
      <c r="U207" s="4"/>
      <c r="V207" s="4"/>
      <c r="W207" s="4"/>
      <c r="X207" s="4"/>
      <c r="Y207" s="4"/>
      <c r="Z207" s="3"/>
      <c r="AB207" s="14"/>
      <c r="AC207" s="14"/>
      <c r="AD207" s="14"/>
      <c r="AE207" s="33"/>
      <c r="AG207" s="3"/>
    </row>
    <row r="208" spans="1:59" s="7" customFormat="1" x14ac:dyDescent="0.2">
      <c r="A208" s="5"/>
      <c r="B208" s="5"/>
      <c r="C208" s="5"/>
      <c r="D208" s="6"/>
      <c r="E208" s="5"/>
      <c r="F208" s="3"/>
      <c r="G208" s="5"/>
      <c r="H208" s="5"/>
      <c r="I208" s="5"/>
      <c r="J208" s="3"/>
      <c r="K208" s="5"/>
      <c r="L208" s="5"/>
      <c r="M208" s="5"/>
      <c r="N208" s="5"/>
      <c r="O208" s="5"/>
      <c r="P208" s="3"/>
      <c r="Q208" s="14"/>
      <c r="R208" s="14"/>
      <c r="S208" s="14"/>
      <c r="T208" s="3"/>
      <c r="U208" s="4"/>
      <c r="V208" s="4"/>
      <c r="W208" s="4"/>
      <c r="X208" s="4"/>
      <c r="Y208" s="4"/>
      <c r="Z208" s="3"/>
      <c r="AB208" s="14"/>
      <c r="AC208" s="14"/>
      <c r="AD208" s="14"/>
      <c r="AE208" s="33"/>
      <c r="AG208" s="3"/>
    </row>
    <row r="209" spans="1:33" s="7" customFormat="1" x14ac:dyDescent="0.2">
      <c r="A209" s="5"/>
      <c r="B209" s="5"/>
      <c r="C209" s="5"/>
      <c r="D209" s="6"/>
      <c r="E209" s="5"/>
      <c r="F209" s="3"/>
      <c r="G209" s="5"/>
      <c r="H209" s="5"/>
      <c r="I209" s="5"/>
      <c r="J209" s="3"/>
      <c r="K209" s="5"/>
      <c r="L209" s="5"/>
      <c r="M209" s="5"/>
      <c r="N209" s="5"/>
      <c r="O209" s="5"/>
      <c r="P209" s="3"/>
      <c r="Q209" s="14"/>
      <c r="R209" s="14"/>
      <c r="S209" s="14"/>
      <c r="T209" s="3"/>
      <c r="U209" s="4"/>
      <c r="V209" s="4"/>
      <c r="W209" s="4"/>
      <c r="X209" s="4"/>
      <c r="Y209" s="4"/>
      <c r="Z209" s="3"/>
      <c r="AB209" s="14"/>
      <c r="AC209" s="14"/>
      <c r="AD209" s="14"/>
      <c r="AE209" s="33"/>
      <c r="AG209" s="3"/>
    </row>
    <row r="210" spans="1:33" s="7" customFormat="1" x14ac:dyDescent="0.2">
      <c r="A210" s="5"/>
      <c r="B210" s="5"/>
      <c r="C210" s="5"/>
      <c r="D210" s="6"/>
      <c r="E210" s="5"/>
      <c r="F210" s="3"/>
      <c r="G210" s="5"/>
      <c r="H210" s="5"/>
      <c r="I210" s="5"/>
      <c r="J210" s="3"/>
      <c r="K210" s="5"/>
      <c r="L210" s="5"/>
      <c r="M210" s="5"/>
      <c r="N210" s="5"/>
      <c r="O210" s="5"/>
      <c r="P210" s="3"/>
      <c r="Q210" s="14"/>
      <c r="R210" s="14"/>
      <c r="S210" s="14"/>
      <c r="T210" s="3"/>
      <c r="U210" s="4"/>
      <c r="V210" s="4"/>
      <c r="W210" s="4"/>
      <c r="X210" s="4"/>
      <c r="Y210" s="4"/>
      <c r="Z210" s="3"/>
      <c r="AB210" s="14"/>
      <c r="AC210" s="14"/>
      <c r="AD210" s="14"/>
      <c r="AE210" s="33"/>
      <c r="AG210" s="3"/>
    </row>
    <row r="211" spans="1:33" s="7" customFormat="1" x14ac:dyDescent="0.2">
      <c r="A211" s="5"/>
      <c r="B211" s="5"/>
      <c r="C211" s="5"/>
      <c r="D211" s="6"/>
      <c r="E211" s="5"/>
      <c r="F211" s="3"/>
      <c r="G211" s="5"/>
      <c r="H211" s="5"/>
      <c r="I211" s="5"/>
      <c r="J211" s="3"/>
      <c r="K211" s="5"/>
      <c r="L211" s="5"/>
      <c r="M211" s="5"/>
      <c r="N211" s="5"/>
      <c r="O211" s="5"/>
      <c r="P211" s="3"/>
      <c r="Q211" s="14"/>
      <c r="R211" s="14"/>
      <c r="S211" s="14"/>
      <c r="T211" s="3"/>
      <c r="U211" s="4"/>
      <c r="V211" s="4"/>
      <c r="W211" s="4"/>
      <c r="X211" s="4"/>
      <c r="Y211" s="4"/>
      <c r="Z211" s="3"/>
      <c r="AB211" s="14"/>
      <c r="AC211" s="14"/>
      <c r="AD211" s="14"/>
      <c r="AE211" s="33"/>
      <c r="AG211" s="3"/>
    </row>
    <row r="212" spans="1:33" s="7" customFormat="1" x14ac:dyDescent="0.2">
      <c r="A212" s="5"/>
      <c r="B212" s="5"/>
      <c r="C212" s="5"/>
      <c r="D212" s="6"/>
      <c r="E212" s="5"/>
      <c r="F212" s="3"/>
      <c r="G212" s="5"/>
      <c r="H212" s="5"/>
      <c r="I212" s="5"/>
      <c r="J212" s="3"/>
      <c r="K212" s="5"/>
      <c r="L212" s="5"/>
      <c r="M212" s="5"/>
      <c r="N212" s="5"/>
      <c r="O212" s="5"/>
      <c r="P212" s="3"/>
      <c r="Q212" s="14"/>
      <c r="R212" s="14"/>
      <c r="S212" s="14"/>
      <c r="T212" s="3"/>
      <c r="U212" s="4"/>
      <c r="V212" s="4"/>
      <c r="W212" s="4"/>
      <c r="X212" s="4"/>
      <c r="Y212" s="4"/>
      <c r="Z212" s="3"/>
      <c r="AB212" s="14"/>
      <c r="AC212" s="14"/>
      <c r="AD212" s="14"/>
      <c r="AE212" s="33"/>
      <c r="AG212" s="3"/>
    </row>
    <row r="213" spans="1:33" s="7" customFormat="1" x14ac:dyDescent="0.2">
      <c r="A213" s="5"/>
      <c r="B213" s="5"/>
      <c r="C213" s="5"/>
      <c r="D213" s="6"/>
      <c r="E213" s="5"/>
      <c r="F213" s="3"/>
      <c r="G213" s="5"/>
      <c r="H213" s="5"/>
      <c r="I213" s="5"/>
      <c r="J213" s="3"/>
      <c r="K213" s="5"/>
      <c r="L213" s="5"/>
      <c r="M213" s="5"/>
      <c r="N213" s="5"/>
      <c r="O213" s="5"/>
      <c r="P213" s="3"/>
      <c r="Q213" s="14"/>
      <c r="R213" s="14"/>
      <c r="S213" s="14"/>
      <c r="T213" s="3"/>
      <c r="U213" s="4"/>
      <c r="V213" s="4"/>
      <c r="W213" s="4"/>
      <c r="X213" s="4"/>
      <c r="Y213" s="4"/>
      <c r="Z213" s="3"/>
      <c r="AB213" s="14"/>
      <c r="AC213" s="14"/>
      <c r="AD213" s="14"/>
      <c r="AE213" s="33"/>
      <c r="AG213" s="3"/>
    </row>
    <row r="214" spans="1:33" s="7" customFormat="1" x14ac:dyDescent="0.2">
      <c r="A214" s="5"/>
      <c r="B214" s="5"/>
      <c r="C214" s="5"/>
      <c r="D214" s="6"/>
      <c r="E214" s="5"/>
      <c r="F214" s="3"/>
      <c r="G214" s="5"/>
      <c r="H214" s="5"/>
      <c r="I214" s="5"/>
      <c r="J214" s="3"/>
      <c r="K214" s="5"/>
      <c r="L214" s="5"/>
      <c r="M214" s="5"/>
      <c r="N214" s="5"/>
      <c r="O214" s="5"/>
      <c r="P214" s="3"/>
      <c r="Q214" s="14"/>
      <c r="R214" s="14"/>
      <c r="S214" s="14"/>
      <c r="T214" s="3"/>
      <c r="U214" s="4"/>
      <c r="V214" s="4"/>
      <c r="W214" s="4"/>
      <c r="X214" s="4"/>
      <c r="Y214" s="4"/>
      <c r="Z214" s="3"/>
      <c r="AB214" s="14"/>
      <c r="AC214" s="14"/>
      <c r="AD214" s="14"/>
      <c r="AE214" s="33"/>
      <c r="AG214" s="3"/>
    </row>
    <row r="215" spans="1:33" s="7" customFormat="1" x14ac:dyDescent="0.2">
      <c r="A215" s="5"/>
      <c r="B215" s="5"/>
      <c r="C215" s="5"/>
      <c r="D215" s="6"/>
      <c r="E215" s="5"/>
      <c r="F215" s="3"/>
      <c r="G215" s="5"/>
      <c r="H215" s="5"/>
      <c r="I215" s="5"/>
      <c r="J215" s="3"/>
      <c r="K215" s="5"/>
      <c r="L215" s="5"/>
      <c r="M215" s="5"/>
      <c r="N215" s="5"/>
      <c r="O215" s="5"/>
      <c r="P215" s="3"/>
      <c r="Q215" s="14"/>
      <c r="R215" s="14"/>
      <c r="S215" s="14"/>
      <c r="T215" s="3"/>
      <c r="U215" s="4"/>
      <c r="V215" s="4"/>
      <c r="W215" s="4"/>
      <c r="X215" s="4"/>
      <c r="Y215" s="4"/>
      <c r="Z215" s="3"/>
      <c r="AB215" s="14"/>
      <c r="AC215" s="14"/>
      <c r="AD215" s="14"/>
      <c r="AE215" s="33"/>
      <c r="AG215" s="3"/>
    </row>
    <row r="216" spans="1:33" s="7" customFormat="1" x14ac:dyDescent="0.2">
      <c r="A216" s="5"/>
      <c r="B216" s="5"/>
      <c r="C216" s="5"/>
      <c r="D216" s="6"/>
      <c r="E216" s="5"/>
      <c r="F216" s="3"/>
      <c r="G216" s="5"/>
      <c r="H216" s="5"/>
      <c r="I216" s="5"/>
      <c r="J216" s="3"/>
      <c r="K216" s="5"/>
      <c r="L216" s="5"/>
      <c r="M216" s="5"/>
      <c r="N216" s="5"/>
      <c r="O216" s="5"/>
      <c r="P216" s="3"/>
      <c r="Q216" s="14"/>
      <c r="R216" s="14"/>
      <c r="S216" s="14"/>
      <c r="T216" s="3"/>
      <c r="U216" s="4"/>
      <c r="V216" s="4"/>
      <c r="W216" s="4"/>
      <c r="X216" s="4"/>
      <c r="Y216" s="4"/>
      <c r="Z216" s="3"/>
      <c r="AB216" s="14"/>
      <c r="AC216" s="14"/>
      <c r="AD216" s="14"/>
      <c r="AE216" s="33"/>
      <c r="AG216" s="3"/>
    </row>
    <row r="217" spans="1:33" s="7" customFormat="1" x14ac:dyDescent="0.2">
      <c r="A217" s="5"/>
      <c r="B217" s="5"/>
      <c r="C217" s="5"/>
      <c r="D217" s="6"/>
      <c r="E217" s="5"/>
      <c r="F217" s="3"/>
      <c r="G217" s="5"/>
      <c r="H217" s="5"/>
      <c r="I217" s="5"/>
      <c r="J217" s="3"/>
      <c r="K217" s="5"/>
      <c r="L217" s="5"/>
      <c r="M217" s="5"/>
      <c r="N217" s="5"/>
      <c r="O217" s="5"/>
      <c r="P217" s="3"/>
      <c r="Q217" s="14"/>
      <c r="R217" s="14"/>
      <c r="S217" s="14"/>
      <c r="T217" s="3"/>
      <c r="U217" s="4"/>
      <c r="V217" s="4"/>
      <c r="W217" s="4"/>
      <c r="X217" s="4"/>
      <c r="Y217" s="4"/>
      <c r="Z217" s="3"/>
      <c r="AB217" s="14"/>
      <c r="AC217" s="14"/>
      <c r="AD217" s="14"/>
      <c r="AE217" s="33"/>
      <c r="AG217" s="3"/>
    </row>
    <row r="218" spans="1:33" s="7" customFormat="1" x14ac:dyDescent="0.2">
      <c r="A218" s="5"/>
      <c r="B218" s="5"/>
      <c r="C218" s="5"/>
      <c r="D218" s="6"/>
      <c r="E218" s="5"/>
      <c r="F218" s="3"/>
      <c r="G218" s="5"/>
      <c r="H218" s="5"/>
      <c r="I218" s="5"/>
      <c r="J218" s="3"/>
      <c r="K218" s="5"/>
      <c r="L218" s="5"/>
      <c r="M218" s="5"/>
      <c r="N218" s="5"/>
      <c r="O218" s="5"/>
      <c r="P218" s="3"/>
      <c r="Q218" s="14"/>
      <c r="R218" s="14"/>
      <c r="S218" s="14"/>
      <c r="T218" s="3"/>
      <c r="U218" s="4"/>
      <c r="V218" s="4"/>
      <c r="W218" s="4"/>
      <c r="X218" s="4"/>
      <c r="Y218" s="4"/>
      <c r="Z218" s="3"/>
      <c r="AB218" s="14"/>
      <c r="AC218" s="14"/>
      <c r="AD218" s="14"/>
      <c r="AE218" s="33"/>
      <c r="AG218" s="3"/>
    </row>
    <row r="219" spans="1:33" s="7" customFormat="1" x14ac:dyDescent="0.2">
      <c r="A219" s="5"/>
      <c r="B219" s="5"/>
      <c r="C219" s="5"/>
      <c r="D219" s="6"/>
      <c r="E219" s="5"/>
      <c r="F219" s="3"/>
      <c r="G219" s="5"/>
      <c r="H219" s="5"/>
      <c r="I219" s="5"/>
      <c r="J219" s="3"/>
      <c r="K219" s="5"/>
      <c r="L219" s="5"/>
      <c r="M219" s="5"/>
      <c r="N219" s="5"/>
      <c r="O219" s="5"/>
      <c r="P219" s="3"/>
      <c r="Q219" s="14"/>
      <c r="R219" s="14"/>
      <c r="S219" s="14"/>
      <c r="T219" s="3"/>
      <c r="U219" s="4"/>
      <c r="V219" s="4"/>
      <c r="W219" s="4"/>
      <c r="X219" s="4"/>
      <c r="Y219" s="4"/>
      <c r="Z219" s="3"/>
      <c r="AB219" s="14"/>
      <c r="AC219" s="14"/>
      <c r="AD219" s="14"/>
      <c r="AE219" s="33"/>
      <c r="AG219" s="3"/>
    </row>
    <row r="220" spans="1:33" s="7" customFormat="1" x14ac:dyDescent="0.2">
      <c r="A220" s="5"/>
      <c r="B220" s="5"/>
      <c r="C220" s="5"/>
      <c r="D220" s="6"/>
      <c r="E220" s="5"/>
      <c r="F220" s="3"/>
      <c r="G220" s="5"/>
      <c r="H220" s="5"/>
      <c r="I220" s="5"/>
      <c r="J220" s="3"/>
      <c r="K220" s="5"/>
      <c r="L220" s="5"/>
      <c r="M220" s="5"/>
      <c r="N220" s="5"/>
      <c r="O220" s="5"/>
      <c r="P220" s="3"/>
      <c r="Q220" s="14"/>
      <c r="R220" s="14"/>
      <c r="S220" s="14"/>
      <c r="T220" s="3"/>
      <c r="U220" s="4"/>
      <c r="V220" s="4"/>
      <c r="W220" s="4"/>
      <c r="X220" s="4"/>
      <c r="Y220" s="4"/>
      <c r="Z220" s="3"/>
      <c r="AB220" s="14"/>
      <c r="AC220" s="14"/>
      <c r="AD220" s="14"/>
      <c r="AE220" s="33"/>
      <c r="AG220" s="3"/>
    </row>
    <row r="221" spans="1:33" s="7" customFormat="1" x14ac:dyDescent="0.2">
      <c r="A221" s="5"/>
      <c r="B221" s="5"/>
      <c r="C221" s="5"/>
      <c r="D221" s="6"/>
      <c r="E221" s="5"/>
      <c r="F221" s="3"/>
      <c r="G221" s="5"/>
      <c r="H221" s="5"/>
      <c r="I221" s="5"/>
      <c r="J221" s="3"/>
      <c r="K221" s="5"/>
      <c r="L221" s="5"/>
      <c r="M221" s="5"/>
      <c r="N221" s="5"/>
      <c r="O221" s="5"/>
      <c r="P221" s="3"/>
      <c r="Q221" s="14"/>
      <c r="R221" s="14"/>
      <c r="S221" s="14"/>
      <c r="T221" s="3"/>
      <c r="U221" s="4"/>
      <c r="V221" s="4"/>
      <c r="W221" s="4"/>
      <c r="X221" s="4"/>
      <c r="Y221" s="4"/>
      <c r="Z221" s="3"/>
      <c r="AB221" s="14"/>
      <c r="AC221" s="14"/>
      <c r="AD221" s="14"/>
      <c r="AE221" s="33"/>
      <c r="AG221" s="3"/>
    </row>
    <row r="222" spans="1:33" s="7" customFormat="1" x14ac:dyDescent="0.2">
      <c r="A222" s="5"/>
      <c r="B222" s="5"/>
      <c r="C222" s="5"/>
      <c r="D222" s="6"/>
      <c r="E222" s="5"/>
      <c r="F222" s="3"/>
      <c r="G222" s="5"/>
      <c r="H222" s="5"/>
      <c r="I222" s="5"/>
      <c r="J222" s="3"/>
      <c r="K222" s="5"/>
      <c r="L222" s="5"/>
      <c r="M222" s="5"/>
      <c r="N222" s="5"/>
      <c r="O222" s="5"/>
      <c r="P222" s="3"/>
      <c r="Q222" s="14"/>
      <c r="R222" s="14"/>
      <c r="S222" s="14"/>
      <c r="T222" s="3"/>
      <c r="U222" s="4"/>
      <c r="V222" s="4"/>
      <c r="W222" s="4"/>
      <c r="X222" s="4"/>
      <c r="Y222" s="4"/>
      <c r="Z222" s="3"/>
      <c r="AB222" s="14"/>
      <c r="AC222" s="14"/>
      <c r="AD222" s="14"/>
      <c r="AE222" s="33"/>
      <c r="AG222" s="3"/>
    </row>
    <row r="223" spans="1:33" s="7" customFormat="1" x14ac:dyDescent="0.2">
      <c r="A223" s="5"/>
      <c r="B223" s="5"/>
      <c r="C223" s="5"/>
      <c r="D223" s="6"/>
      <c r="E223" s="5"/>
      <c r="F223" s="3"/>
      <c r="G223" s="5"/>
      <c r="H223" s="5"/>
      <c r="I223" s="5"/>
      <c r="J223" s="3"/>
      <c r="K223" s="5"/>
      <c r="L223" s="5"/>
      <c r="M223" s="5"/>
      <c r="N223" s="5"/>
      <c r="O223" s="5"/>
      <c r="P223" s="3"/>
      <c r="Q223" s="14"/>
      <c r="R223" s="14"/>
      <c r="S223" s="14"/>
      <c r="T223" s="3"/>
      <c r="U223" s="4"/>
      <c r="V223" s="4"/>
      <c r="W223" s="4"/>
      <c r="X223" s="4"/>
      <c r="Y223" s="4"/>
      <c r="Z223" s="3"/>
      <c r="AB223" s="14"/>
      <c r="AC223" s="14"/>
      <c r="AD223" s="14"/>
      <c r="AE223" s="33"/>
      <c r="AG223" s="3"/>
    </row>
    <row r="224" spans="1:33" s="7" customFormat="1" x14ac:dyDescent="0.2">
      <c r="A224" s="5"/>
      <c r="B224" s="5"/>
      <c r="C224" s="5"/>
      <c r="D224" s="6"/>
      <c r="E224" s="5"/>
      <c r="F224" s="3"/>
      <c r="G224" s="5"/>
      <c r="H224" s="5"/>
      <c r="I224" s="5"/>
      <c r="J224" s="3"/>
      <c r="K224" s="5"/>
      <c r="L224" s="5"/>
      <c r="M224" s="5"/>
      <c r="N224" s="5"/>
      <c r="O224" s="5"/>
      <c r="P224" s="3"/>
      <c r="Q224" s="14"/>
      <c r="R224" s="14"/>
      <c r="S224" s="14"/>
      <c r="T224" s="3"/>
      <c r="U224" s="4"/>
      <c r="V224" s="4"/>
      <c r="W224" s="4"/>
      <c r="X224" s="4"/>
      <c r="Y224" s="4"/>
      <c r="Z224" s="3"/>
      <c r="AB224" s="14"/>
      <c r="AC224" s="14"/>
      <c r="AD224" s="14"/>
      <c r="AE224" s="33"/>
      <c r="AG224" s="3"/>
    </row>
    <row r="225" spans="1:33" s="7" customFormat="1" x14ac:dyDescent="0.2">
      <c r="A225" s="5"/>
      <c r="B225" s="5"/>
      <c r="C225" s="5"/>
      <c r="D225" s="6"/>
      <c r="E225" s="5"/>
      <c r="F225" s="3"/>
      <c r="G225" s="5"/>
      <c r="H225" s="5"/>
      <c r="I225" s="5"/>
      <c r="J225" s="3"/>
      <c r="K225" s="5"/>
      <c r="L225" s="5"/>
      <c r="M225" s="5"/>
      <c r="N225" s="5"/>
      <c r="O225" s="5"/>
      <c r="P225" s="3"/>
      <c r="Q225" s="14"/>
      <c r="R225" s="14"/>
      <c r="S225" s="14"/>
      <c r="T225" s="3"/>
      <c r="U225" s="4"/>
      <c r="V225" s="4"/>
      <c r="W225" s="4"/>
      <c r="X225" s="4"/>
      <c r="Y225" s="4"/>
      <c r="Z225" s="3"/>
      <c r="AB225" s="14"/>
      <c r="AC225" s="14"/>
      <c r="AD225" s="14"/>
      <c r="AE225" s="33"/>
      <c r="AG225" s="3"/>
    </row>
    <row r="226" spans="1:33" s="7" customFormat="1" x14ac:dyDescent="0.2">
      <c r="A226" s="5"/>
      <c r="B226" s="5"/>
      <c r="C226" s="5"/>
      <c r="D226" s="6"/>
      <c r="E226" s="5"/>
      <c r="F226" s="3"/>
      <c r="G226" s="5"/>
      <c r="H226" s="5"/>
      <c r="I226" s="5"/>
      <c r="J226" s="3"/>
      <c r="K226" s="5"/>
      <c r="L226" s="5"/>
      <c r="M226" s="5"/>
      <c r="N226" s="5"/>
      <c r="O226" s="5"/>
      <c r="P226" s="3"/>
      <c r="Q226" s="14"/>
      <c r="R226" s="14"/>
      <c r="S226" s="14"/>
      <c r="T226" s="3"/>
      <c r="U226" s="4"/>
      <c r="V226" s="4"/>
      <c r="W226" s="4"/>
      <c r="X226" s="4"/>
      <c r="Y226" s="4"/>
      <c r="Z226" s="3"/>
      <c r="AB226" s="14"/>
      <c r="AC226" s="14"/>
      <c r="AD226" s="14"/>
      <c r="AE226" s="33"/>
      <c r="AG226" s="3"/>
    </row>
    <row r="227" spans="1:33" s="7" customFormat="1" x14ac:dyDescent="0.2">
      <c r="A227" s="5"/>
      <c r="B227" s="5"/>
      <c r="C227" s="5"/>
      <c r="D227" s="6"/>
      <c r="E227" s="5"/>
      <c r="F227" s="3"/>
      <c r="G227" s="5"/>
      <c r="H227" s="5"/>
      <c r="I227" s="5"/>
      <c r="J227" s="3"/>
      <c r="K227" s="5"/>
      <c r="L227" s="5"/>
      <c r="M227" s="5"/>
      <c r="N227" s="5"/>
      <c r="O227" s="5"/>
      <c r="P227" s="3"/>
      <c r="Q227" s="14"/>
      <c r="R227" s="14"/>
      <c r="S227" s="14"/>
      <c r="T227" s="3"/>
      <c r="U227" s="4"/>
      <c r="V227" s="4"/>
      <c r="W227" s="4"/>
      <c r="X227" s="4"/>
      <c r="Y227" s="4"/>
      <c r="Z227" s="3"/>
      <c r="AB227" s="14"/>
      <c r="AC227" s="14"/>
      <c r="AD227" s="14"/>
      <c r="AE227" s="33"/>
      <c r="AG227" s="3"/>
    </row>
    <row r="228" spans="1:33" s="7" customFormat="1" x14ac:dyDescent="0.2">
      <c r="A228" s="5"/>
      <c r="B228" s="5"/>
      <c r="C228" s="5"/>
      <c r="D228" s="6"/>
      <c r="E228" s="5"/>
      <c r="F228" s="3"/>
      <c r="G228" s="5"/>
      <c r="H228" s="5"/>
      <c r="I228" s="5"/>
      <c r="J228" s="3"/>
      <c r="K228" s="5"/>
      <c r="L228" s="5"/>
      <c r="M228" s="5"/>
      <c r="N228" s="5"/>
      <c r="O228" s="5"/>
      <c r="P228" s="3"/>
      <c r="Q228" s="14"/>
      <c r="R228" s="14"/>
      <c r="S228" s="14"/>
      <c r="T228" s="3"/>
      <c r="U228" s="4"/>
      <c r="V228" s="4"/>
      <c r="W228" s="4"/>
      <c r="X228" s="4"/>
      <c r="Y228" s="4"/>
      <c r="Z228" s="3"/>
      <c r="AB228" s="14"/>
      <c r="AC228" s="14"/>
      <c r="AD228" s="14"/>
      <c r="AE228" s="33"/>
      <c r="AG228" s="3"/>
    </row>
    <row r="229" spans="1:33" s="7" customFormat="1" x14ac:dyDescent="0.2">
      <c r="A229" s="5"/>
      <c r="B229" s="5"/>
      <c r="C229" s="5"/>
      <c r="D229" s="6"/>
      <c r="E229" s="5"/>
      <c r="F229" s="3"/>
      <c r="G229" s="5"/>
      <c r="H229" s="5"/>
      <c r="I229" s="5"/>
      <c r="J229" s="3"/>
      <c r="K229" s="5"/>
      <c r="L229" s="5"/>
      <c r="M229" s="5"/>
      <c r="N229" s="5"/>
      <c r="O229" s="5"/>
      <c r="P229" s="3"/>
      <c r="Q229" s="14"/>
      <c r="R229" s="14"/>
      <c r="S229" s="14"/>
      <c r="T229" s="3"/>
      <c r="U229" s="4"/>
      <c r="V229" s="4"/>
      <c r="W229" s="4"/>
      <c r="X229" s="4"/>
      <c r="Y229" s="4"/>
      <c r="Z229" s="3"/>
      <c r="AB229" s="14"/>
      <c r="AC229" s="14"/>
      <c r="AD229" s="14"/>
      <c r="AE229" s="33"/>
      <c r="AG229" s="3"/>
    </row>
    <row r="230" spans="1:33" s="7" customFormat="1" x14ac:dyDescent="0.2">
      <c r="A230" s="5"/>
      <c r="B230" s="5"/>
      <c r="C230" s="5"/>
      <c r="D230" s="6"/>
      <c r="E230" s="5"/>
      <c r="F230" s="3"/>
      <c r="G230" s="5"/>
      <c r="H230" s="5"/>
      <c r="I230" s="5"/>
      <c r="J230" s="3"/>
      <c r="K230" s="5"/>
      <c r="L230" s="5"/>
      <c r="M230" s="5"/>
      <c r="N230" s="5"/>
      <c r="O230" s="5"/>
      <c r="P230" s="3"/>
      <c r="Q230" s="14"/>
      <c r="R230" s="14"/>
      <c r="S230" s="14"/>
      <c r="T230" s="3"/>
      <c r="U230" s="4"/>
      <c r="V230" s="4"/>
      <c r="W230" s="4"/>
      <c r="X230" s="4"/>
      <c r="Y230" s="4"/>
      <c r="Z230" s="3"/>
      <c r="AB230" s="14"/>
      <c r="AC230" s="14"/>
      <c r="AD230" s="14"/>
      <c r="AE230" s="33"/>
      <c r="AG230" s="3"/>
    </row>
    <row r="231" spans="1:33" s="7" customFormat="1" x14ac:dyDescent="0.2">
      <c r="A231" s="5"/>
      <c r="B231" s="5"/>
      <c r="C231" s="5"/>
      <c r="D231" s="6"/>
      <c r="E231" s="5"/>
      <c r="F231" s="3"/>
      <c r="G231" s="5"/>
      <c r="H231" s="5"/>
      <c r="I231" s="5"/>
      <c r="J231" s="3"/>
      <c r="K231" s="5"/>
      <c r="L231" s="5"/>
      <c r="M231" s="5"/>
      <c r="N231" s="5"/>
      <c r="O231" s="5"/>
      <c r="P231" s="3"/>
      <c r="Q231" s="14"/>
      <c r="R231" s="14"/>
      <c r="S231" s="14"/>
      <c r="T231" s="3"/>
      <c r="U231" s="4"/>
      <c r="V231" s="4"/>
      <c r="W231" s="4"/>
      <c r="X231" s="4"/>
      <c r="Y231" s="4"/>
      <c r="Z231" s="3"/>
      <c r="AB231" s="14"/>
      <c r="AC231" s="14"/>
      <c r="AD231" s="14"/>
      <c r="AE231" s="33"/>
      <c r="AG231" s="3"/>
    </row>
    <row r="232" spans="1:33" s="7" customFormat="1" x14ac:dyDescent="0.2">
      <c r="A232" s="5"/>
      <c r="B232" s="5"/>
      <c r="C232" s="5"/>
      <c r="D232" s="6"/>
      <c r="E232" s="5"/>
      <c r="F232" s="3"/>
      <c r="G232" s="5"/>
      <c r="H232" s="5"/>
      <c r="I232" s="5"/>
      <c r="J232" s="3"/>
      <c r="K232" s="5"/>
      <c r="L232" s="5"/>
      <c r="M232" s="5"/>
      <c r="N232" s="5"/>
      <c r="O232" s="5"/>
      <c r="P232" s="3"/>
      <c r="Q232" s="14"/>
      <c r="R232" s="14"/>
      <c r="S232" s="14"/>
      <c r="T232" s="3"/>
      <c r="U232" s="4"/>
      <c r="V232" s="4"/>
      <c r="W232" s="4"/>
      <c r="X232" s="4"/>
      <c r="Y232" s="4"/>
      <c r="Z232" s="3"/>
      <c r="AB232" s="14"/>
      <c r="AC232" s="14"/>
      <c r="AD232" s="14"/>
      <c r="AE232" s="33"/>
      <c r="AG232" s="3"/>
    </row>
    <row r="233" spans="1:33" s="7" customFormat="1" x14ac:dyDescent="0.2">
      <c r="A233" s="5"/>
      <c r="B233" s="5"/>
      <c r="C233" s="5"/>
      <c r="D233" s="6"/>
      <c r="E233" s="5"/>
      <c r="F233" s="3"/>
      <c r="G233" s="5"/>
      <c r="H233" s="5"/>
      <c r="I233" s="5"/>
      <c r="J233" s="3"/>
      <c r="K233" s="5"/>
      <c r="L233" s="5"/>
      <c r="M233" s="5"/>
      <c r="N233" s="5"/>
      <c r="O233" s="5"/>
      <c r="P233" s="3"/>
      <c r="Q233" s="14"/>
      <c r="R233" s="14"/>
      <c r="S233" s="14"/>
      <c r="T233" s="3"/>
      <c r="U233" s="4"/>
      <c r="V233" s="4"/>
      <c r="W233" s="4"/>
      <c r="X233" s="4"/>
      <c r="Y233" s="4"/>
      <c r="Z233" s="3"/>
      <c r="AB233" s="14"/>
      <c r="AC233" s="14"/>
      <c r="AD233" s="14"/>
      <c r="AE233" s="33"/>
      <c r="AG233" s="3"/>
    </row>
    <row r="234" spans="1:33" s="7" customFormat="1" x14ac:dyDescent="0.2">
      <c r="A234" s="5"/>
      <c r="B234" s="5"/>
      <c r="C234" s="5"/>
      <c r="D234" s="6"/>
      <c r="E234" s="5"/>
      <c r="F234" s="3"/>
      <c r="G234" s="5"/>
      <c r="H234" s="5"/>
      <c r="I234" s="5"/>
      <c r="J234" s="3"/>
      <c r="K234" s="5"/>
      <c r="L234" s="5"/>
      <c r="M234" s="5"/>
      <c r="N234" s="5"/>
      <c r="O234" s="5"/>
      <c r="P234" s="3"/>
      <c r="Q234" s="14"/>
      <c r="R234" s="14"/>
      <c r="S234" s="14"/>
      <c r="T234" s="3"/>
      <c r="U234" s="4"/>
      <c r="V234" s="4"/>
      <c r="W234" s="4"/>
      <c r="X234" s="4"/>
      <c r="Y234" s="4"/>
      <c r="Z234" s="3"/>
      <c r="AB234" s="14"/>
      <c r="AC234" s="14"/>
      <c r="AD234" s="14"/>
      <c r="AE234" s="33"/>
      <c r="AG234" s="3"/>
    </row>
    <row r="235" spans="1:33" s="7" customFormat="1" x14ac:dyDescent="0.2">
      <c r="A235" s="5"/>
      <c r="B235" s="5"/>
      <c r="C235" s="5"/>
      <c r="D235" s="6"/>
      <c r="E235" s="5"/>
      <c r="F235" s="3"/>
      <c r="G235" s="5"/>
      <c r="H235" s="5"/>
      <c r="I235" s="5"/>
      <c r="J235" s="3"/>
      <c r="K235" s="5"/>
      <c r="L235" s="5"/>
      <c r="M235" s="5"/>
      <c r="N235" s="5"/>
      <c r="O235" s="5"/>
      <c r="P235" s="3"/>
      <c r="Q235" s="14"/>
      <c r="R235" s="14"/>
      <c r="S235" s="14"/>
      <c r="T235" s="3"/>
      <c r="U235" s="4"/>
      <c r="V235" s="4"/>
      <c r="W235" s="4"/>
      <c r="X235" s="4"/>
      <c r="Y235" s="4"/>
      <c r="Z235" s="3"/>
      <c r="AB235" s="14"/>
      <c r="AC235" s="14"/>
      <c r="AD235" s="14"/>
      <c r="AE235" s="33"/>
      <c r="AG235" s="3"/>
    </row>
    <row r="236" spans="1:33" s="7" customFormat="1" x14ac:dyDescent="0.2">
      <c r="A236" s="5"/>
      <c r="B236" s="5"/>
      <c r="C236" s="5"/>
      <c r="D236" s="6"/>
      <c r="E236" s="5"/>
      <c r="F236" s="3"/>
      <c r="G236" s="5"/>
      <c r="H236" s="5"/>
      <c r="I236" s="5"/>
      <c r="J236" s="3"/>
      <c r="K236" s="5"/>
      <c r="L236" s="5"/>
      <c r="M236" s="5"/>
      <c r="N236" s="5"/>
      <c r="O236" s="5"/>
      <c r="P236" s="3"/>
      <c r="Q236" s="14"/>
      <c r="R236" s="14"/>
      <c r="S236" s="14"/>
      <c r="T236" s="3"/>
      <c r="U236" s="4"/>
      <c r="V236" s="4"/>
      <c r="W236" s="4"/>
      <c r="X236" s="4"/>
      <c r="Y236" s="4"/>
      <c r="Z236" s="3"/>
      <c r="AB236" s="14"/>
      <c r="AC236" s="14"/>
      <c r="AD236" s="14"/>
      <c r="AE236" s="33"/>
      <c r="AG236" s="3"/>
    </row>
    <row r="237" spans="1:33" s="7" customFormat="1" x14ac:dyDescent="0.2">
      <c r="A237" s="5"/>
      <c r="B237" s="5"/>
      <c r="C237" s="5"/>
      <c r="D237" s="6"/>
      <c r="E237" s="5"/>
      <c r="F237" s="3"/>
      <c r="G237" s="5"/>
      <c r="H237" s="5"/>
      <c r="I237" s="5"/>
      <c r="J237" s="3"/>
      <c r="K237" s="5"/>
      <c r="L237" s="5"/>
      <c r="M237" s="5"/>
      <c r="N237" s="5"/>
      <c r="O237" s="5"/>
      <c r="P237" s="3"/>
      <c r="Q237" s="14"/>
      <c r="R237" s="14"/>
      <c r="S237" s="14"/>
      <c r="T237" s="3"/>
      <c r="U237" s="4"/>
      <c r="V237" s="4"/>
      <c r="W237" s="4"/>
      <c r="X237" s="4"/>
      <c r="Y237" s="4"/>
      <c r="Z237" s="3"/>
      <c r="AB237" s="14"/>
      <c r="AC237" s="14"/>
      <c r="AD237" s="14"/>
      <c r="AE237" s="33"/>
      <c r="AG237" s="3"/>
    </row>
    <row r="238" spans="1:33" s="7" customFormat="1" x14ac:dyDescent="0.2">
      <c r="A238" s="5"/>
      <c r="B238" s="5"/>
      <c r="C238" s="5"/>
      <c r="D238" s="6"/>
      <c r="E238" s="5"/>
      <c r="F238" s="3"/>
      <c r="G238" s="5"/>
      <c r="H238" s="5"/>
      <c r="I238" s="5"/>
      <c r="J238" s="3"/>
      <c r="K238" s="5"/>
      <c r="L238" s="5"/>
      <c r="M238" s="5"/>
      <c r="N238" s="5"/>
      <c r="O238" s="5"/>
      <c r="P238" s="3"/>
      <c r="Q238" s="14"/>
      <c r="R238" s="14"/>
      <c r="S238" s="14"/>
      <c r="T238" s="3"/>
      <c r="U238" s="4"/>
      <c r="V238" s="4"/>
      <c r="W238" s="4"/>
      <c r="X238" s="4"/>
      <c r="Y238" s="4"/>
      <c r="Z238" s="3"/>
      <c r="AB238" s="14"/>
      <c r="AC238" s="14"/>
      <c r="AD238" s="14"/>
      <c r="AE238" s="33"/>
      <c r="AG238" s="3"/>
    </row>
    <row r="239" spans="1:33" s="7" customFormat="1" x14ac:dyDescent="0.2">
      <c r="A239" s="5"/>
      <c r="B239" s="5"/>
      <c r="C239" s="5"/>
      <c r="D239" s="6"/>
      <c r="E239" s="5"/>
      <c r="F239" s="3"/>
      <c r="G239" s="5"/>
      <c r="H239" s="5"/>
      <c r="I239" s="5"/>
      <c r="J239" s="3"/>
      <c r="K239" s="5"/>
      <c r="L239" s="5"/>
      <c r="M239" s="5"/>
      <c r="N239" s="5"/>
      <c r="O239" s="5"/>
      <c r="P239" s="3"/>
      <c r="Q239" s="14"/>
      <c r="R239" s="14"/>
      <c r="S239" s="14"/>
      <c r="T239" s="3"/>
      <c r="U239" s="4"/>
      <c r="V239" s="4"/>
      <c r="W239" s="4"/>
      <c r="X239" s="4"/>
      <c r="Y239" s="4"/>
      <c r="Z239" s="3"/>
      <c r="AB239" s="14"/>
      <c r="AC239" s="14"/>
      <c r="AD239" s="14"/>
      <c r="AE239" s="33"/>
      <c r="AG239" s="3"/>
    </row>
    <row r="240" spans="1:33" s="7" customFormat="1" x14ac:dyDescent="0.2">
      <c r="A240" s="5"/>
      <c r="B240" s="5"/>
      <c r="C240" s="5"/>
      <c r="D240" s="6"/>
      <c r="E240" s="5"/>
      <c r="F240" s="3"/>
      <c r="G240" s="5"/>
      <c r="H240" s="5"/>
      <c r="I240" s="5"/>
      <c r="J240" s="3"/>
      <c r="K240" s="5"/>
      <c r="L240" s="5"/>
      <c r="M240" s="5"/>
      <c r="N240" s="5"/>
      <c r="O240" s="5"/>
      <c r="P240" s="3"/>
      <c r="Q240" s="14"/>
      <c r="R240" s="14"/>
      <c r="S240" s="14"/>
      <c r="T240" s="3"/>
      <c r="U240" s="4"/>
      <c r="V240" s="4"/>
      <c r="W240" s="4"/>
      <c r="X240" s="4"/>
      <c r="Y240" s="4"/>
      <c r="Z240" s="3"/>
      <c r="AB240" s="14"/>
      <c r="AC240" s="14"/>
      <c r="AD240" s="14"/>
      <c r="AE240" s="33"/>
      <c r="AG240" s="3"/>
    </row>
    <row r="241" spans="1:33" s="7" customFormat="1" x14ac:dyDescent="0.2">
      <c r="A241" s="5"/>
      <c r="B241" s="5"/>
      <c r="C241" s="5"/>
      <c r="D241" s="6"/>
      <c r="E241" s="5"/>
      <c r="F241" s="3"/>
      <c r="G241" s="5"/>
      <c r="H241" s="5"/>
      <c r="I241" s="5"/>
      <c r="J241" s="3"/>
      <c r="K241" s="5"/>
      <c r="L241" s="5"/>
      <c r="M241" s="5"/>
      <c r="N241" s="5"/>
      <c r="O241" s="5"/>
      <c r="P241" s="3"/>
      <c r="Q241" s="14"/>
      <c r="R241" s="14"/>
      <c r="S241" s="14"/>
      <c r="T241" s="3"/>
      <c r="U241" s="4"/>
      <c r="V241" s="4"/>
      <c r="W241" s="4"/>
      <c r="X241" s="4"/>
      <c r="Y241" s="4"/>
      <c r="Z241" s="3"/>
      <c r="AB241" s="14"/>
      <c r="AC241" s="14"/>
      <c r="AD241" s="14"/>
      <c r="AE241" s="33"/>
      <c r="AG241" s="3"/>
    </row>
    <row r="242" spans="1:33" s="7" customFormat="1" x14ac:dyDescent="0.2">
      <c r="A242" s="5"/>
      <c r="B242" s="5"/>
      <c r="C242" s="5"/>
      <c r="D242" s="6"/>
      <c r="E242" s="5"/>
      <c r="F242" s="3"/>
      <c r="G242" s="5"/>
      <c r="H242" s="5"/>
      <c r="I242" s="5"/>
      <c r="J242" s="3"/>
      <c r="K242" s="5"/>
      <c r="L242" s="5"/>
      <c r="M242" s="5"/>
      <c r="N242" s="5"/>
      <c r="O242" s="5"/>
      <c r="P242" s="3"/>
      <c r="Q242" s="14"/>
      <c r="R242" s="14"/>
      <c r="S242" s="14"/>
      <c r="T242" s="3"/>
      <c r="U242" s="4"/>
      <c r="V242" s="4"/>
      <c r="W242" s="4"/>
      <c r="X242" s="4"/>
      <c r="Y242" s="4"/>
      <c r="Z242" s="3"/>
      <c r="AB242" s="14"/>
      <c r="AC242" s="14"/>
      <c r="AD242" s="14"/>
      <c r="AE242" s="33"/>
      <c r="AG242" s="3"/>
    </row>
    <row r="243" spans="1:33" s="7" customFormat="1" x14ac:dyDescent="0.2">
      <c r="A243" s="5"/>
      <c r="B243" s="5"/>
      <c r="C243" s="5"/>
      <c r="D243" s="6"/>
      <c r="E243" s="5"/>
      <c r="F243" s="3"/>
      <c r="G243" s="5"/>
      <c r="H243" s="5"/>
      <c r="I243" s="5"/>
      <c r="J243" s="3"/>
      <c r="K243" s="5"/>
      <c r="L243" s="5"/>
      <c r="M243" s="5"/>
      <c r="N243" s="5"/>
      <c r="O243" s="5"/>
      <c r="P243" s="3"/>
      <c r="Q243" s="14"/>
      <c r="R243" s="14"/>
      <c r="S243" s="14"/>
      <c r="T243" s="3"/>
      <c r="U243" s="4"/>
      <c r="V243" s="4"/>
      <c r="W243" s="4"/>
      <c r="X243" s="4"/>
      <c r="Y243" s="4"/>
      <c r="Z243" s="3"/>
      <c r="AB243" s="14"/>
      <c r="AC243" s="14"/>
      <c r="AD243" s="14"/>
      <c r="AE243" s="33"/>
      <c r="AG243" s="3"/>
    </row>
    <row r="244" spans="1:33" s="7" customFormat="1" x14ac:dyDescent="0.2">
      <c r="A244" s="5"/>
      <c r="B244" s="5"/>
      <c r="C244" s="5"/>
      <c r="D244" s="6"/>
      <c r="E244" s="5"/>
      <c r="F244" s="3"/>
      <c r="G244" s="5"/>
      <c r="H244" s="5"/>
      <c r="I244" s="5"/>
      <c r="J244" s="3"/>
      <c r="K244" s="5"/>
      <c r="L244" s="5"/>
      <c r="M244" s="5"/>
      <c r="N244" s="5"/>
      <c r="O244" s="5"/>
      <c r="P244" s="3"/>
      <c r="Q244" s="14"/>
      <c r="R244" s="14"/>
      <c r="S244" s="14"/>
      <c r="T244" s="3"/>
      <c r="U244" s="4"/>
      <c r="V244" s="4"/>
      <c r="W244" s="4"/>
      <c r="X244" s="4"/>
      <c r="Y244" s="4"/>
      <c r="Z244" s="3"/>
      <c r="AB244" s="14"/>
      <c r="AC244" s="14"/>
      <c r="AD244" s="14"/>
      <c r="AE244" s="33"/>
      <c r="AG244" s="3"/>
    </row>
    <row r="245" spans="1:33" s="7" customFormat="1" x14ac:dyDescent="0.2">
      <c r="A245" s="5"/>
      <c r="B245" s="5"/>
      <c r="C245" s="5"/>
      <c r="D245" s="6"/>
      <c r="E245" s="5"/>
      <c r="F245" s="3"/>
      <c r="G245" s="5"/>
      <c r="H245" s="5"/>
      <c r="I245" s="5"/>
      <c r="J245" s="3"/>
      <c r="K245" s="5"/>
      <c r="L245" s="5"/>
      <c r="M245" s="5"/>
      <c r="N245" s="5"/>
      <c r="O245" s="5"/>
      <c r="P245" s="3"/>
      <c r="Q245" s="14"/>
      <c r="R245" s="14"/>
      <c r="S245" s="14"/>
      <c r="T245" s="3"/>
      <c r="U245" s="4"/>
      <c r="V245" s="4"/>
      <c r="W245" s="4"/>
      <c r="X245" s="4"/>
      <c r="Y245" s="4"/>
      <c r="Z245" s="3"/>
      <c r="AB245" s="14"/>
      <c r="AC245" s="14"/>
      <c r="AD245" s="14"/>
      <c r="AE245" s="33"/>
      <c r="AG245" s="3"/>
    </row>
    <row r="246" spans="1:33" s="7" customFormat="1" x14ac:dyDescent="0.2">
      <c r="A246" s="5"/>
      <c r="B246" s="5"/>
      <c r="C246" s="5"/>
      <c r="D246" s="6"/>
      <c r="E246" s="5"/>
      <c r="F246" s="3"/>
      <c r="G246" s="5"/>
      <c r="H246" s="5"/>
      <c r="I246" s="5"/>
      <c r="J246" s="3"/>
      <c r="K246" s="5"/>
      <c r="L246" s="5"/>
      <c r="M246" s="5"/>
      <c r="N246" s="5"/>
      <c r="O246" s="5"/>
      <c r="P246" s="3"/>
      <c r="Q246" s="14"/>
      <c r="R246" s="14"/>
      <c r="S246" s="14"/>
      <c r="T246" s="3"/>
      <c r="U246" s="4"/>
      <c r="V246" s="4"/>
      <c r="W246" s="4"/>
      <c r="X246" s="4"/>
      <c r="Y246" s="4"/>
      <c r="Z246" s="3"/>
      <c r="AB246" s="14"/>
      <c r="AC246" s="14"/>
      <c r="AD246" s="14"/>
      <c r="AE246" s="33"/>
      <c r="AG246" s="3"/>
    </row>
    <row r="247" spans="1:33" s="7" customFormat="1" x14ac:dyDescent="0.2">
      <c r="A247" s="5"/>
      <c r="B247" s="5"/>
      <c r="C247" s="5"/>
      <c r="D247" s="6"/>
      <c r="E247" s="5"/>
      <c r="F247" s="3"/>
      <c r="G247" s="5"/>
      <c r="H247" s="5"/>
      <c r="I247" s="5"/>
      <c r="J247" s="3"/>
      <c r="K247" s="5"/>
      <c r="L247" s="5"/>
      <c r="M247" s="5"/>
      <c r="N247" s="5"/>
      <c r="O247" s="5"/>
      <c r="P247" s="3"/>
      <c r="Q247" s="14"/>
      <c r="R247" s="14"/>
      <c r="S247" s="14"/>
      <c r="T247" s="3"/>
      <c r="U247" s="4"/>
      <c r="V247" s="4"/>
      <c r="W247" s="4"/>
      <c r="X247" s="4"/>
      <c r="Y247" s="4"/>
      <c r="Z247" s="3"/>
      <c r="AB247" s="14"/>
      <c r="AC247" s="14"/>
      <c r="AD247" s="14"/>
      <c r="AE247" s="33"/>
      <c r="AG247" s="3"/>
    </row>
    <row r="248" spans="1:33" s="7" customFormat="1" x14ac:dyDescent="0.2">
      <c r="A248" s="5"/>
      <c r="B248" s="5"/>
      <c r="C248" s="5"/>
      <c r="D248" s="6"/>
      <c r="E248" s="5"/>
      <c r="F248" s="3"/>
      <c r="G248" s="5"/>
      <c r="H248" s="5"/>
      <c r="I248" s="5"/>
      <c r="J248" s="3"/>
      <c r="K248" s="5"/>
      <c r="L248" s="5"/>
      <c r="M248" s="5"/>
      <c r="N248" s="5"/>
      <c r="O248" s="5"/>
      <c r="P248" s="3"/>
      <c r="Q248" s="14"/>
      <c r="R248" s="14"/>
      <c r="S248" s="14"/>
      <c r="T248" s="3"/>
      <c r="U248" s="4"/>
      <c r="V248" s="4"/>
      <c r="W248" s="4"/>
      <c r="X248" s="4"/>
      <c r="Y248" s="4"/>
      <c r="Z248" s="3"/>
      <c r="AB248" s="14"/>
      <c r="AC248" s="14"/>
      <c r="AD248" s="14"/>
      <c r="AE248" s="33"/>
      <c r="AG248" s="3"/>
    </row>
    <row r="249" spans="1:33" s="7" customFormat="1" x14ac:dyDescent="0.2">
      <c r="A249" s="5"/>
      <c r="B249" s="5"/>
      <c r="C249" s="5"/>
      <c r="D249" s="6"/>
      <c r="E249" s="5"/>
      <c r="F249" s="3"/>
      <c r="G249" s="5"/>
      <c r="H249" s="5"/>
      <c r="I249" s="5"/>
      <c r="J249" s="3"/>
      <c r="K249" s="5"/>
      <c r="L249" s="5"/>
      <c r="M249" s="5"/>
      <c r="N249" s="5"/>
      <c r="O249" s="5"/>
      <c r="P249" s="3"/>
      <c r="Q249" s="14"/>
      <c r="R249" s="14"/>
      <c r="S249" s="14"/>
      <c r="T249" s="3"/>
      <c r="U249" s="4"/>
      <c r="V249" s="4"/>
      <c r="W249" s="4"/>
      <c r="X249" s="4"/>
      <c r="Y249" s="4"/>
      <c r="Z249" s="3"/>
      <c r="AB249" s="14"/>
      <c r="AC249" s="14"/>
      <c r="AD249" s="14"/>
      <c r="AE249" s="33"/>
      <c r="AG249" s="3"/>
    </row>
    <row r="250" spans="1:33" s="7" customFormat="1" x14ac:dyDescent="0.2">
      <c r="A250" s="5"/>
      <c r="B250" s="5"/>
      <c r="C250" s="5"/>
      <c r="D250" s="6"/>
      <c r="E250" s="5"/>
      <c r="F250" s="3"/>
      <c r="G250" s="5"/>
      <c r="H250" s="5"/>
      <c r="I250" s="5"/>
      <c r="J250" s="3"/>
      <c r="K250" s="5"/>
      <c r="L250" s="5"/>
      <c r="M250" s="5"/>
      <c r="N250" s="5"/>
      <c r="O250" s="5"/>
      <c r="P250" s="3"/>
      <c r="Q250" s="14"/>
      <c r="R250" s="14"/>
      <c r="S250" s="14"/>
      <c r="T250" s="3"/>
      <c r="U250" s="4"/>
      <c r="V250" s="4"/>
      <c r="W250" s="4"/>
      <c r="X250" s="4"/>
      <c r="Y250" s="4"/>
      <c r="Z250" s="3"/>
      <c r="AB250" s="14"/>
      <c r="AC250" s="14"/>
      <c r="AD250" s="14"/>
      <c r="AE250" s="33"/>
      <c r="AG250" s="3"/>
    </row>
    <row r="251" spans="1:33" s="7" customFormat="1" x14ac:dyDescent="0.2">
      <c r="A251" s="5"/>
      <c r="B251" s="5"/>
      <c r="C251" s="5"/>
      <c r="D251" s="6"/>
      <c r="E251" s="5"/>
      <c r="F251" s="3"/>
      <c r="G251" s="5"/>
      <c r="H251" s="5"/>
      <c r="I251" s="5"/>
      <c r="J251" s="3"/>
      <c r="K251" s="5"/>
      <c r="L251" s="5"/>
      <c r="M251" s="5"/>
      <c r="N251" s="5"/>
      <c r="O251" s="5"/>
      <c r="P251" s="3"/>
      <c r="Q251" s="14"/>
      <c r="R251" s="14"/>
      <c r="S251" s="14"/>
      <c r="T251" s="3"/>
      <c r="U251" s="4"/>
      <c r="V251" s="4"/>
      <c r="W251" s="4"/>
      <c r="X251" s="4"/>
      <c r="Y251" s="4"/>
      <c r="Z251" s="3"/>
      <c r="AB251" s="14"/>
      <c r="AC251" s="14"/>
      <c r="AD251" s="14"/>
      <c r="AE251" s="33"/>
      <c r="AG251" s="3"/>
    </row>
    <row r="252" spans="1:33" s="7" customFormat="1" x14ac:dyDescent="0.2">
      <c r="A252" s="5"/>
      <c r="B252" s="5"/>
      <c r="C252" s="5"/>
      <c r="D252" s="6"/>
      <c r="E252" s="5"/>
      <c r="F252" s="3"/>
      <c r="G252" s="5"/>
      <c r="H252" s="5"/>
      <c r="I252" s="5"/>
      <c r="J252" s="3"/>
      <c r="K252" s="5"/>
      <c r="L252" s="5"/>
      <c r="M252" s="5"/>
      <c r="N252" s="5"/>
      <c r="O252" s="5"/>
      <c r="P252" s="3"/>
      <c r="Q252" s="14"/>
      <c r="R252" s="14"/>
      <c r="S252" s="14"/>
      <c r="T252" s="3"/>
      <c r="U252" s="4"/>
      <c r="V252" s="4"/>
      <c r="W252" s="4"/>
      <c r="X252" s="4"/>
      <c r="Y252" s="4"/>
      <c r="Z252" s="3"/>
      <c r="AB252" s="14"/>
      <c r="AC252" s="14"/>
      <c r="AD252" s="14"/>
      <c r="AE252" s="33"/>
      <c r="AG252" s="3"/>
    </row>
    <row r="253" spans="1:33" s="7" customFormat="1" x14ac:dyDescent="0.2">
      <c r="A253" s="5"/>
      <c r="B253" s="5"/>
      <c r="C253" s="5"/>
      <c r="D253" s="6"/>
      <c r="E253" s="5"/>
      <c r="F253" s="3"/>
      <c r="G253" s="5"/>
      <c r="H253" s="5"/>
      <c r="I253" s="5"/>
      <c r="J253" s="3"/>
      <c r="K253" s="5"/>
      <c r="L253" s="5"/>
      <c r="M253" s="5"/>
      <c r="N253" s="5"/>
      <c r="O253" s="5"/>
      <c r="P253" s="3"/>
      <c r="Q253" s="14"/>
      <c r="R253" s="14"/>
      <c r="S253" s="14"/>
      <c r="T253" s="3"/>
      <c r="U253" s="4"/>
      <c r="V253" s="4"/>
      <c r="W253" s="4"/>
      <c r="X253" s="4"/>
      <c r="Y253" s="4"/>
      <c r="Z253" s="3"/>
      <c r="AB253" s="14"/>
      <c r="AC253" s="14"/>
      <c r="AD253" s="14"/>
      <c r="AE253" s="33"/>
      <c r="AG253" s="3"/>
    </row>
    <row r="254" spans="1:33" s="7" customFormat="1" x14ac:dyDescent="0.2">
      <c r="A254" s="5"/>
      <c r="B254" s="5"/>
      <c r="C254" s="5"/>
      <c r="D254" s="6"/>
      <c r="E254" s="5"/>
      <c r="F254" s="3"/>
      <c r="G254" s="5"/>
      <c r="H254" s="5"/>
      <c r="I254" s="5"/>
      <c r="J254" s="3"/>
      <c r="K254" s="5"/>
      <c r="L254" s="5"/>
      <c r="M254" s="5"/>
      <c r="N254" s="5"/>
      <c r="O254" s="5"/>
      <c r="P254" s="3"/>
      <c r="Q254" s="14"/>
      <c r="R254" s="14"/>
      <c r="S254" s="14"/>
      <c r="T254" s="3"/>
      <c r="U254" s="4"/>
      <c r="V254" s="4"/>
      <c r="W254" s="4"/>
      <c r="X254" s="4"/>
      <c r="Y254" s="4"/>
      <c r="Z254" s="3"/>
      <c r="AB254" s="14"/>
      <c r="AC254" s="14"/>
      <c r="AD254" s="14"/>
      <c r="AE254" s="33"/>
      <c r="AG254" s="3"/>
    </row>
    <row r="255" spans="1:33" s="7" customFormat="1" x14ac:dyDescent="0.2">
      <c r="A255" s="5"/>
      <c r="B255" s="5"/>
      <c r="C255" s="5"/>
      <c r="D255" s="6"/>
      <c r="E255" s="5"/>
      <c r="F255" s="3"/>
      <c r="G255" s="5"/>
      <c r="H255" s="5"/>
      <c r="I255" s="5"/>
      <c r="J255" s="3"/>
      <c r="K255" s="5"/>
      <c r="L255" s="5"/>
      <c r="M255" s="5"/>
      <c r="N255" s="5"/>
      <c r="O255" s="5"/>
      <c r="P255" s="3"/>
      <c r="Q255" s="14"/>
      <c r="R255" s="14"/>
      <c r="S255" s="14"/>
      <c r="T255" s="3"/>
      <c r="U255" s="4"/>
      <c r="V255" s="4"/>
      <c r="W255" s="4"/>
      <c r="X255" s="4"/>
      <c r="Y255" s="4"/>
      <c r="Z255" s="3"/>
      <c r="AB255" s="14"/>
      <c r="AC255" s="14"/>
      <c r="AD255" s="14"/>
      <c r="AE255" s="33"/>
      <c r="AG255" s="3"/>
    </row>
    <row r="256" spans="1:33" s="7" customFormat="1" x14ac:dyDescent="0.2">
      <c r="A256" s="5"/>
      <c r="B256" s="5"/>
      <c r="C256" s="5"/>
      <c r="D256" s="6"/>
      <c r="E256" s="5"/>
      <c r="F256" s="3"/>
      <c r="G256" s="5"/>
      <c r="H256" s="5"/>
      <c r="I256" s="5"/>
      <c r="J256" s="3"/>
      <c r="K256" s="5"/>
      <c r="L256" s="5"/>
      <c r="M256" s="5"/>
      <c r="N256" s="5"/>
      <c r="O256" s="5"/>
      <c r="P256" s="3"/>
      <c r="Q256" s="14"/>
      <c r="R256" s="14"/>
      <c r="S256" s="14"/>
      <c r="T256" s="3"/>
      <c r="U256" s="4"/>
      <c r="V256" s="4"/>
      <c r="W256" s="4"/>
      <c r="X256" s="4"/>
      <c r="Y256" s="4"/>
      <c r="Z256" s="3"/>
      <c r="AB256" s="14"/>
      <c r="AC256" s="14"/>
      <c r="AD256" s="14"/>
      <c r="AE256" s="33"/>
      <c r="AG256" s="3"/>
    </row>
    <row r="257" spans="1:33" s="7" customFormat="1" x14ac:dyDescent="0.2">
      <c r="A257" s="5"/>
      <c r="B257" s="5"/>
      <c r="C257" s="5"/>
      <c r="D257" s="6"/>
      <c r="E257" s="5"/>
      <c r="F257" s="3"/>
      <c r="G257" s="5"/>
      <c r="H257" s="5"/>
      <c r="I257" s="5"/>
      <c r="J257" s="3"/>
      <c r="K257" s="5"/>
      <c r="L257" s="5"/>
      <c r="M257" s="5"/>
      <c r="N257" s="5"/>
      <c r="O257" s="5"/>
      <c r="P257" s="3"/>
      <c r="Q257" s="14"/>
      <c r="R257" s="14"/>
      <c r="S257" s="14"/>
      <c r="T257" s="3"/>
      <c r="U257" s="4"/>
      <c r="V257" s="4"/>
      <c r="W257" s="4"/>
      <c r="X257" s="4"/>
      <c r="Y257" s="4"/>
      <c r="Z257" s="3"/>
      <c r="AB257" s="14"/>
      <c r="AC257" s="14"/>
      <c r="AD257" s="14"/>
      <c r="AE257" s="33"/>
      <c r="AG257" s="3"/>
    </row>
    <row r="258" spans="1:33" s="7" customFormat="1" x14ac:dyDescent="0.2">
      <c r="A258" s="5"/>
      <c r="B258" s="5"/>
      <c r="C258" s="5"/>
      <c r="D258" s="6"/>
      <c r="E258" s="5"/>
      <c r="F258" s="3"/>
      <c r="G258" s="5"/>
      <c r="H258" s="5"/>
      <c r="I258" s="5"/>
      <c r="J258" s="3"/>
      <c r="K258" s="5"/>
      <c r="L258" s="5"/>
      <c r="M258" s="5"/>
      <c r="N258" s="5"/>
      <c r="O258" s="5"/>
      <c r="P258" s="3"/>
      <c r="Q258" s="14"/>
      <c r="R258" s="14"/>
      <c r="S258" s="14"/>
      <c r="T258" s="3"/>
      <c r="U258" s="4"/>
      <c r="V258" s="4"/>
      <c r="W258" s="4"/>
      <c r="X258" s="4"/>
      <c r="Y258" s="4"/>
      <c r="Z258" s="3"/>
      <c r="AB258" s="14"/>
      <c r="AC258" s="14"/>
      <c r="AD258" s="14"/>
      <c r="AE258" s="33"/>
      <c r="AG258" s="3"/>
    </row>
    <row r="259" spans="1:33" s="7" customFormat="1" x14ac:dyDescent="0.2">
      <c r="A259" s="5"/>
      <c r="B259" s="5"/>
      <c r="C259" s="5"/>
      <c r="D259" s="6"/>
      <c r="E259" s="5"/>
      <c r="F259" s="3"/>
      <c r="G259" s="5"/>
      <c r="H259" s="5"/>
      <c r="I259" s="5"/>
      <c r="J259" s="3"/>
      <c r="K259" s="5"/>
      <c r="L259" s="5"/>
      <c r="M259" s="5"/>
      <c r="N259" s="5"/>
      <c r="O259" s="5"/>
      <c r="P259" s="3"/>
      <c r="Q259" s="14"/>
      <c r="R259" s="14"/>
      <c r="S259" s="14"/>
      <c r="T259" s="3"/>
      <c r="U259" s="4"/>
      <c r="V259" s="4"/>
      <c r="W259" s="4"/>
      <c r="X259" s="4"/>
      <c r="Y259" s="4"/>
      <c r="Z259" s="3"/>
      <c r="AB259" s="14"/>
      <c r="AC259" s="14"/>
      <c r="AD259" s="14"/>
      <c r="AE259" s="33"/>
      <c r="AG259" s="3"/>
    </row>
    <row r="260" spans="1:33" s="7" customFormat="1" x14ac:dyDescent="0.2">
      <c r="A260" s="5"/>
      <c r="B260" s="5"/>
      <c r="C260" s="5"/>
      <c r="D260" s="6"/>
      <c r="E260" s="5"/>
      <c r="F260" s="3"/>
      <c r="G260" s="5"/>
      <c r="H260" s="5"/>
      <c r="I260" s="5"/>
      <c r="J260" s="3"/>
      <c r="K260" s="5"/>
      <c r="L260" s="5"/>
      <c r="M260" s="5"/>
      <c r="N260" s="5"/>
      <c r="O260" s="5"/>
      <c r="P260" s="3"/>
      <c r="Q260" s="14"/>
      <c r="R260" s="14"/>
      <c r="S260" s="14"/>
      <c r="T260" s="3"/>
      <c r="U260" s="4"/>
      <c r="V260" s="4"/>
      <c r="W260" s="4"/>
      <c r="X260" s="4"/>
      <c r="Y260" s="4"/>
      <c r="Z260" s="3"/>
      <c r="AB260" s="14"/>
      <c r="AC260" s="14"/>
      <c r="AD260" s="14"/>
      <c r="AE260" s="33"/>
      <c r="AG260" s="3"/>
    </row>
    <row r="261" spans="1:33" s="7" customFormat="1" x14ac:dyDescent="0.2">
      <c r="A261" s="5"/>
      <c r="B261" s="5"/>
      <c r="C261" s="5"/>
      <c r="D261" s="6"/>
      <c r="E261" s="5"/>
      <c r="F261" s="3"/>
      <c r="G261" s="5"/>
      <c r="H261" s="5"/>
      <c r="I261" s="5"/>
      <c r="J261" s="3"/>
      <c r="K261" s="5"/>
      <c r="L261" s="5"/>
      <c r="M261" s="5"/>
      <c r="N261" s="5"/>
      <c r="O261" s="5"/>
      <c r="P261" s="3"/>
      <c r="Q261" s="14"/>
      <c r="R261" s="14"/>
      <c r="S261" s="14"/>
      <c r="T261" s="3"/>
      <c r="U261" s="4"/>
      <c r="V261" s="4"/>
      <c r="W261" s="4"/>
      <c r="X261" s="4"/>
      <c r="Y261" s="4"/>
      <c r="Z261" s="3"/>
      <c r="AB261" s="14"/>
      <c r="AC261" s="14"/>
      <c r="AD261" s="14"/>
      <c r="AE261" s="33"/>
      <c r="AG261" s="3"/>
    </row>
    <row r="262" spans="1:33" s="7" customFormat="1" x14ac:dyDescent="0.2">
      <c r="A262" s="5"/>
      <c r="B262" s="5"/>
      <c r="C262" s="5"/>
      <c r="D262" s="6"/>
      <c r="E262" s="5"/>
      <c r="F262" s="3"/>
      <c r="G262" s="5"/>
      <c r="H262" s="5"/>
      <c r="I262" s="5"/>
      <c r="J262" s="3"/>
      <c r="K262" s="5"/>
      <c r="L262" s="5"/>
      <c r="M262" s="5"/>
      <c r="N262" s="5"/>
      <c r="O262" s="5"/>
      <c r="P262" s="3"/>
      <c r="Q262" s="14"/>
      <c r="R262" s="14"/>
      <c r="S262" s="14"/>
      <c r="T262" s="3"/>
      <c r="U262" s="4"/>
      <c r="V262" s="4"/>
      <c r="W262" s="4"/>
      <c r="X262" s="4"/>
      <c r="Y262" s="4"/>
      <c r="Z262" s="3"/>
      <c r="AB262" s="14"/>
      <c r="AC262" s="14"/>
      <c r="AD262" s="14"/>
      <c r="AE262" s="33"/>
      <c r="AG262" s="3"/>
    </row>
    <row r="263" spans="1:33" s="7" customFormat="1" x14ac:dyDescent="0.2">
      <c r="A263" s="5"/>
      <c r="B263" s="5"/>
      <c r="C263" s="5"/>
      <c r="D263" s="6"/>
      <c r="E263" s="5"/>
      <c r="F263" s="3"/>
      <c r="G263" s="5"/>
      <c r="H263" s="5"/>
      <c r="I263" s="5"/>
      <c r="J263" s="3"/>
      <c r="K263" s="5"/>
      <c r="L263" s="5"/>
      <c r="M263" s="5"/>
      <c r="N263" s="5"/>
      <c r="O263" s="5"/>
      <c r="P263" s="3"/>
      <c r="Q263" s="14"/>
      <c r="R263" s="14"/>
      <c r="S263" s="14"/>
      <c r="T263" s="3"/>
      <c r="U263" s="4"/>
      <c r="V263" s="4"/>
      <c r="W263" s="4"/>
      <c r="X263" s="4"/>
      <c r="Y263" s="4"/>
      <c r="Z263" s="3"/>
      <c r="AB263" s="14"/>
      <c r="AC263" s="14"/>
      <c r="AD263" s="14"/>
      <c r="AE263" s="33"/>
      <c r="AG263" s="3"/>
    </row>
    <row r="264" spans="1:33" s="7" customFormat="1" x14ac:dyDescent="0.2">
      <c r="A264" s="5"/>
      <c r="B264" s="5"/>
      <c r="C264" s="5"/>
      <c r="D264" s="6"/>
      <c r="E264" s="5"/>
      <c r="F264" s="3"/>
      <c r="G264" s="5"/>
      <c r="H264" s="5"/>
      <c r="I264" s="5"/>
      <c r="J264" s="3"/>
      <c r="K264" s="5"/>
      <c r="L264" s="5"/>
      <c r="M264" s="5"/>
      <c r="N264" s="5"/>
      <c r="O264" s="5"/>
      <c r="P264" s="3"/>
      <c r="Q264" s="14"/>
      <c r="R264" s="14"/>
      <c r="S264" s="14"/>
      <c r="T264" s="3"/>
      <c r="U264" s="4"/>
      <c r="V264" s="4"/>
      <c r="W264" s="4"/>
      <c r="X264" s="4"/>
      <c r="Y264" s="4"/>
      <c r="Z264" s="3"/>
      <c r="AB264" s="14"/>
      <c r="AC264" s="14"/>
      <c r="AD264" s="14"/>
      <c r="AE264" s="33"/>
      <c r="AG264" s="3"/>
    </row>
    <row r="265" spans="1:33" s="7" customFormat="1" x14ac:dyDescent="0.2">
      <c r="A265" s="5"/>
      <c r="B265" s="5"/>
      <c r="C265" s="5"/>
      <c r="D265" s="6"/>
      <c r="E265" s="5"/>
      <c r="F265" s="3"/>
      <c r="G265" s="5"/>
      <c r="H265" s="5"/>
      <c r="I265" s="5"/>
      <c r="J265" s="3"/>
      <c r="K265" s="5"/>
      <c r="L265" s="5"/>
      <c r="M265" s="5"/>
      <c r="N265" s="5"/>
      <c r="O265" s="5"/>
      <c r="P265" s="3"/>
      <c r="Q265" s="14"/>
      <c r="R265" s="14"/>
      <c r="S265" s="14"/>
      <c r="T265" s="3"/>
      <c r="U265" s="4"/>
      <c r="V265" s="4"/>
      <c r="W265" s="4"/>
      <c r="X265" s="4"/>
      <c r="Y265" s="4"/>
      <c r="Z265" s="3"/>
      <c r="AB265" s="14"/>
      <c r="AC265" s="14"/>
      <c r="AD265" s="14"/>
      <c r="AE265" s="33"/>
      <c r="AG265" s="3"/>
    </row>
    <row r="266" spans="1:33" s="7" customFormat="1" x14ac:dyDescent="0.2">
      <c r="A266" s="5"/>
      <c r="B266" s="5"/>
      <c r="C266" s="5"/>
      <c r="D266" s="6"/>
      <c r="E266" s="5"/>
      <c r="F266" s="3"/>
      <c r="G266" s="5"/>
      <c r="H266" s="5"/>
      <c r="I266" s="5"/>
      <c r="J266" s="3"/>
      <c r="K266" s="5"/>
      <c r="L266" s="5"/>
      <c r="M266" s="5"/>
      <c r="N266" s="5"/>
      <c r="O266" s="5"/>
      <c r="P266" s="3"/>
      <c r="Q266" s="14"/>
      <c r="R266" s="14"/>
      <c r="S266" s="14"/>
      <c r="T266" s="3"/>
      <c r="U266" s="4"/>
      <c r="V266" s="4"/>
      <c r="W266" s="4"/>
      <c r="X266" s="4"/>
      <c r="Y266" s="4"/>
      <c r="Z266" s="3"/>
      <c r="AB266" s="14"/>
      <c r="AC266" s="14"/>
      <c r="AD266" s="14"/>
      <c r="AE266" s="33"/>
      <c r="AG266" s="3"/>
    </row>
    <row r="267" spans="1:33" s="7" customFormat="1" x14ac:dyDescent="0.2">
      <c r="A267" s="5"/>
      <c r="B267" s="5"/>
      <c r="C267" s="5"/>
      <c r="D267" s="6"/>
      <c r="E267" s="5"/>
      <c r="F267" s="3"/>
      <c r="G267" s="5"/>
      <c r="H267" s="5"/>
      <c r="I267" s="5"/>
      <c r="J267" s="3"/>
      <c r="K267" s="5"/>
      <c r="L267" s="5"/>
      <c r="M267" s="5"/>
      <c r="N267" s="5"/>
      <c r="O267" s="5"/>
      <c r="P267" s="3"/>
      <c r="Q267" s="14"/>
      <c r="R267" s="14"/>
      <c r="S267" s="14"/>
      <c r="T267" s="3"/>
      <c r="U267" s="4"/>
      <c r="V267" s="4"/>
      <c r="W267" s="4"/>
      <c r="X267" s="4"/>
      <c r="Y267" s="4"/>
      <c r="Z267" s="3"/>
      <c r="AB267" s="14"/>
      <c r="AC267" s="14"/>
      <c r="AD267" s="14"/>
      <c r="AE267" s="33"/>
      <c r="AG267" s="3"/>
    </row>
    <row r="268" spans="1:33" s="7" customFormat="1" x14ac:dyDescent="0.2">
      <c r="A268" s="5"/>
      <c r="B268" s="5"/>
      <c r="C268" s="5"/>
      <c r="D268" s="6"/>
      <c r="E268" s="5"/>
      <c r="F268" s="3"/>
      <c r="G268" s="5"/>
      <c r="H268" s="5"/>
      <c r="I268" s="5"/>
      <c r="J268" s="3"/>
      <c r="K268" s="5"/>
      <c r="L268" s="5"/>
      <c r="M268" s="5"/>
      <c r="N268" s="5"/>
      <c r="O268" s="5"/>
      <c r="P268" s="3"/>
      <c r="Q268" s="14"/>
      <c r="R268" s="14"/>
      <c r="S268" s="14"/>
      <c r="T268" s="3"/>
      <c r="U268" s="4"/>
      <c r="V268" s="4"/>
      <c r="W268" s="4"/>
      <c r="X268" s="4"/>
      <c r="Y268" s="4"/>
      <c r="Z268" s="3"/>
      <c r="AB268" s="14"/>
      <c r="AC268" s="14"/>
      <c r="AD268" s="14"/>
      <c r="AE268" s="33"/>
      <c r="AG268" s="3"/>
    </row>
    <row r="269" spans="1:33" s="7" customFormat="1" x14ac:dyDescent="0.2">
      <c r="A269" s="5"/>
      <c r="B269" s="5"/>
      <c r="C269" s="5"/>
      <c r="D269" s="6"/>
      <c r="E269" s="5"/>
      <c r="F269" s="3"/>
      <c r="G269" s="5"/>
      <c r="H269" s="5"/>
      <c r="I269" s="5"/>
      <c r="J269" s="3"/>
      <c r="K269" s="5"/>
      <c r="L269" s="5"/>
      <c r="M269" s="5"/>
      <c r="N269" s="5"/>
      <c r="O269" s="5"/>
      <c r="P269" s="3"/>
      <c r="Q269" s="14"/>
      <c r="R269" s="14"/>
      <c r="S269" s="14"/>
      <c r="T269" s="3"/>
      <c r="U269" s="4"/>
      <c r="V269" s="4"/>
      <c r="W269" s="4"/>
      <c r="X269" s="4"/>
      <c r="Y269" s="4"/>
      <c r="Z269" s="3"/>
      <c r="AB269" s="14"/>
      <c r="AC269" s="14"/>
      <c r="AD269" s="14"/>
      <c r="AE269" s="33"/>
      <c r="AG269" s="3"/>
    </row>
    <row r="270" spans="1:33" s="7" customFormat="1" x14ac:dyDescent="0.2">
      <c r="A270" s="5"/>
      <c r="B270" s="5"/>
      <c r="C270" s="5"/>
      <c r="D270" s="6"/>
      <c r="E270" s="5"/>
      <c r="F270" s="3"/>
      <c r="G270" s="5"/>
      <c r="H270" s="5"/>
      <c r="I270" s="5"/>
      <c r="J270" s="3"/>
      <c r="K270" s="5"/>
      <c r="L270" s="5"/>
      <c r="M270" s="5"/>
      <c r="N270" s="5"/>
      <c r="O270" s="5"/>
      <c r="P270" s="3"/>
      <c r="Q270" s="14"/>
      <c r="R270" s="14"/>
      <c r="S270" s="14"/>
      <c r="T270" s="3"/>
      <c r="U270" s="4"/>
      <c r="V270" s="4"/>
      <c r="W270" s="4"/>
      <c r="X270" s="4"/>
      <c r="Y270" s="4"/>
      <c r="Z270" s="3"/>
      <c r="AB270" s="14"/>
      <c r="AC270" s="14"/>
      <c r="AD270" s="14"/>
      <c r="AE270" s="33"/>
      <c r="AG270" s="3"/>
    </row>
    <row r="271" spans="1:33" s="7" customFormat="1" x14ac:dyDescent="0.2">
      <c r="A271" s="5"/>
      <c r="B271" s="5"/>
      <c r="C271" s="5"/>
      <c r="D271" s="6"/>
      <c r="E271" s="5"/>
      <c r="F271" s="3"/>
      <c r="G271" s="5"/>
      <c r="H271" s="5"/>
      <c r="I271" s="5"/>
      <c r="J271" s="3"/>
      <c r="K271" s="5"/>
      <c r="L271" s="5"/>
      <c r="M271" s="5"/>
      <c r="N271" s="5"/>
      <c r="O271" s="5"/>
      <c r="P271" s="3"/>
      <c r="Q271" s="14"/>
      <c r="R271" s="14"/>
      <c r="S271" s="14"/>
      <c r="T271" s="3"/>
      <c r="U271" s="4"/>
      <c r="V271" s="4"/>
      <c r="W271" s="4"/>
      <c r="X271" s="4"/>
      <c r="Y271" s="4"/>
      <c r="Z271" s="3"/>
      <c r="AB271" s="14"/>
      <c r="AC271" s="14"/>
      <c r="AD271" s="14"/>
      <c r="AE271" s="33"/>
      <c r="AG271" s="3"/>
    </row>
    <row r="272" spans="1:33" s="7" customFormat="1" x14ac:dyDescent="0.2">
      <c r="A272" s="5"/>
      <c r="B272" s="5"/>
      <c r="C272" s="5"/>
      <c r="D272" s="6"/>
      <c r="E272" s="5"/>
      <c r="F272" s="3"/>
      <c r="G272" s="5"/>
      <c r="H272" s="5"/>
      <c r="I272" s="5"/>
      <c r="J272" s="3"/>
      <c r="K272" s="5"/>
      <c r="L272" s="5"/>
      <c r="M272" s="5"/>
      <c r="N272" s="5"/>
      <c r="O272" s="5"/>
      <c r="P272" s="3"/>
      <c r="Q272" s="14"/>
      <c r="R272" s="14"/>
      <c r="S272" s="14"/>
      <c r="T272" s="3"/>
      <c r="U272" s="4"/>
      <c r="V272" s="4"/>
      <c r="W272" s="4"/>
      <c r="X272" s="4"/>
      <c r="Y272" s="4"/>
      <c r="Z272" s="3"/>
      <c r="AB272" s="14"/>
      <c r="AC272" s="14"/>
      <c r="AD272" s="14"/>
      <c r="AE272" s="33"/>
      <c r="AG272" s="3"/>
    </row>
    <row r="273" spans="1:33" s="7" customFormat="1" x14ac:dyDescent="0.2">
      <c r="A273" s="5"/>
      <c r="B273" s="5"/>
      <c r="C273" s="5"/>
      <c r="D273" s="6"/>
      <c r="E273" s="5"/>
      <c r="F273" s="3"/>
      <c r="G273" s="5"/>
      <c r="H273" s="5"/>
      <c r="I273" s="5"/>
      <c r="J273" s="3"/>
      <c r="K273" s="5"/>
      <c r="L273" s="5"/>
      <c r="M273" s="5"/>
      <c r="N273" s="5"/>
      <c r="O273" s="5"/>
      <c r="P273" s="3"/>
      <c r="Q273" s="14"/>
      <c r="R273" s="14"/>
      <c r="S273" s="14"/>
      <c r="T273" s="3"/>
      <c r="U273" s="4"/>
      <c r="V273" s="4"/>
      <c r="W273" s="4"/>
      <c r="X273" s="4"/>
      <c r="Y273" s="4"/>
      <c r="Z273" s="3"/>
      <c r="AB273" s="14"/>
      <c r="AC273" s="14"/>
      <c r="AD273" s="14"/>
      <c r="AE273" s="33"/>
      <c r="AG273" s="3"/>
    </row>
    <row r="274" spans="1:33" s="7" customFormat="1" x14ac:dyDescent="0.2">
      <c r="A274" s="5"/>
      <c r="B274" s="5"/>
      <c r="C274" s="5"/>
      <c r="D274" s="6"/>
      <c r="E274" s="5"/>
      <c r="F274" s="3"/>
      <c r="G274" s="5"/>
      <c r="H274" s="5"/>
      <c r="I274" s="5"/>
      <c r="J274" s="3"/>
      <c r="K274" s="5"/>
      <c r="L274" s="5"/>
      <c r="M274" s="5"/>
      <c r="N274" s="5"/>
      <c r="O274" s="5"/>
      <c r="P274" s="3"/>
      <c r="Q274" s="14"/>
      <c r="R274" s="14"/>
      <c r="S274" s="14"/>
      <c r="T274" s="3"/>
      <c r="U274" s="4"/>
      <c r="V274" s="4"/>
      <c r="W274" s="4"/>
      <c r="X274" s="4"/>
      <c r="Y274" s="4"/>
      <c r="Z274" s="3"/>
      <c r="AB274" s="14"/>
      <c r="AC274" s="14"/>
      <c r="AD274" s="14"/>
      <c r="AE274" s="33"/>
      <c r="AG274" s="3"/>
    </row>
    <row r="275" spans="1:33" s="7" customFormat="1" x14ac:dyDescent="0.2">
      <c r="A275" s="5"/>
      <c r="B275" s="5"/>
      <c r="C275" s="5"/>
      <c r="D275" s="6"/>
      <c r="E275" s="5"/>
      <c r="F275" s="3"/>
      <c r="G275" s="5"/>
      <c r="H275" s="5"/>
      <c r="I275" s="5"/>
      <c r="J275" s="3"/>
      <c r="K275" s="5"/>
      <c r="L275" s="5"/>
      <c r="M275" s="5"/>
      <c r="N275" s="5"/>
      <c r="O275" s="5"/>
      <c r="P275" s="3"/>
      <c r="Q275" s="14"/>
      <c r="R275" s="14"/>
      <c r="S275" s="14"/>
      <c r="T275" s="3"/>
      <c r="U275" s="4"/>
      <c r="V275" s="4"/>
      <c r="W275" s="4"/>
      <c r="X275" s="4"/>
      <c r="Y275" s="4"/>
      <c r="Z275" s="3"/>
      <c r="AB275" s="14"/>
      <c r="AC275" s="14"/>
      <c r="AD275" s="14"/>
      <c r="AE275" s="33"/>
      <c r="AG275" s="3"/>
    </row>
    <row r="276" spans="1:33" s="7" customFormat="1" x14ac:dyDescent="0.2">
      <c r="A276" s="5"/>
      <c r="B276" s="5"/>
      <c r="C276" s="5"/>
      <c r="D276" s="6"/>
      <c r="E276" s="5"/>
      <c r="F276" s="3"/>
      <c r="G276" s="5"/>
      <c r="H276" s="5"/>
      <c r="I276" s="5"/>
      <c r="J276" s="3"/>
      <c r="K276" s="5"/>
      <c r="L276" s="5"/>
      <c r="M276" s="5"/>
      <c r="N276" s="5"/>
      <c r="O276" s="5"/>
      <c r="P276" s="3"/>
      <c r="Q276" s="14"/>
      <c r="R276" s="14"/>
      <c r="S276" s="14"/>
      <c r="T276" s="3"/>
      <c r="U276" s="4"/>
      <c r="V276" s="4"/>
      <c r="W276" s="4"/>
      <c r="X276" s="4"/>
      <c r="Y276" s="4"/>
      <c r="Z276" s="3"/>
      <c r="AB276" s="14"/>
      <c r="AC276" s="14"/>
      <c r="AD276" s="14"/>
      <c r="AE276" s="33"/>
      <c r="AG276" s="3"/>
    </row>
    <row r="277" spans="1:33" s="7" customFormat="1" x14ac:dyDescent="0.2">
      <c r="A277" s="5"/>
      <c r="B277" s="5"/>
      <c r="C277" s="5"/>
      <c r="D277" s="6"/>
      <c r="E277" s="5"/>
      <c r="F277" s="3"/>
      <c r="G277" s="5"/>
      <c r="H277" s="5"/>
      <c r="I277" s="5"/>
      <c r="J277" s="3"/>
      <c r="K277" s="5"/>
      <c r="L277" s="5"/>
      <c r="M277" s="5"/>
      <c r="N277" s="5"/>
      <c r="O277" s="5"/>
      <c r="P277" s="3"/>
      <c r="Q277" s="14"/>
      <c r="R277" s="14"/>
      <c r="S277" s="14"/>
      <c r="T277" s="3"/>
      <c r="U277" s="4"/>
      <c r="V277" s="4"/>
      <c r="W277" s="4"/>
      <c r="X277" s="4"/>
      <c r="Y277" s="4"/>
      <c r="Z277" s="3"/>
      <c r="AB277" s="14"/>
      <c r="AC277" s="14"/>
      <c r="AD277" s="14"/>
      <c r="AE277" s="33"/>
      <c r="AG277" s="3"/>
    </row>
    <row r="278" spans="1:33" s="7" customFormat="1" x14ac:dyDescent="0.2">
      <c r="A278" s="5"/>
      <c r="B278" s="5"/>
      <c r="C278" s="5"/>
      <c r="D278" s="6"/>
      <c r="E278" s="5"/>
      <c r="F278" s="3"/>
      <c r="G278" s="5"/>
      <c r="H278" s="5"/>
      <c r="I278" s="5"/>
      <c r="J278" s="3"/>
      <c r="K278" s="5"/>
      <c r="L278" s="5"/>
      <c r="M278" s="5"/>
      <c r="N278" s="5"/>
      <c r="O278" s="5"/>
      <c r="P278" s="3"/>
      <c r="Q278" s="14"/>
      <c r="R278" s="14"/>
      <c r="S278" s="14"/>
      <c r="T278" s="3"/>
      <c r="U278" s="4"/>
      <c r="V278" s="4"/>
      <c r="W278" s="4"/>
      <c r="X278" s="4"/>
      <c r="Y278" s="4"/>
      <c r="Z278" s="3"/>
      <c r="AB278" s="14"/>
      <c r="AC278" s="14"/>
      <c r="AD278" s="14"/>
      <c r="AE278" s="33"/>
      <c r="AG278" s="3"/>
    </row>
    <row r="279" spans="1:33" s="7" customFormat="1" x14ac:dyDescent="0.2">
      <c r="A279" s="5"/>
      <c r="B279" s="5"/>
      <c r="C279" s="5"/>
      <c r="D279" s="6"/>
      <c r="E279" s="5"/>
      <c r="F279" s="3"/>
      <c r="G279" s="5"/>
      <c r="H279" s="5"/>
      <c r="I279" s="5"/>
      <c r="J279" s="3"/>
      <c r="K279" s="5"/>
      <c r="L279" s="5"/>
      <c r="M279" s="5"/>
      <c r="N279" s="5"/>
      <c r="O279" s="5"/>
      <c r="P279" s="3"/>
      <c r="Q279" s="14"/>
      <c r="R279" s="14"/>
      <c r="S279" s="14"/>
      <c r="T279" s="3"/>
      <c r="U279" s="4"/>
      <c r="V279" s="4"/>
      <c r="W279" s="4"/>
      <c r="X279" s="4"/>
      <c r="Y279" s="4"/>
      <c r="Z279" s="3"/>
      <c r="AB279" s="14"/>
      <c r="AC279" s="14"/>
      <c r="AD279" s="14"/>
      <c r="AE279" s="33"/>
      <c r="AG279" s="3"/>
    </row>
    <row r="280" spans="1:33" s="7" customFormat="1" x14ac:dyDescent="0.2">
      <c r="A280" s="5"/>
      <c r="B280" s="5"/>
      <c r="C280" s="5"/>
      <c r="D280" s="6"/>
      <c r="E280" s="5"/>
      <c r="F280" s="3"/>
      <c r="G280" s="5"/>
      <c r="H280" s="5"/>
      <c r="I280" s="5"/>
      <c r="J280" s="3"/>
      <c r="K280" s="5"/>
      <c r="L280" s="5"/>
      <c r="M280" s="5"/>
      <c r="N280" s="5"/>
      <c r="O280" s="5"/>
      <c r="P280" s="3"/>
      <c r="Q280" s="14"/>
      <c r="R280" s="14"/>
      <c r="S280" s="14"/>
      <c r="T280" s="3"/>
      <c r="U280" s="4"/>
      <c r="V280" s="4"/>
      <c r="W280" s="4"/>
      <c r="X280" s="4"/>
      <c r="Y280" s="4"/>
      <c r="Z280" s="3"/>
      <c r="AB280" s="14"/>
      <c r="AC280" s="14"/>
      <c r="AD280" s="14"/>
      <c r="AE280" s="33"/>
      <c r="AG280" s="3"/>
    </row>
    <row r="281" spans="1:33" s="7" customFormat="1" x14ac:dyDescent="0.2">
      <c r="A281" s="5"/>
      <c r="B281" s="5"/>
      <c r="C281" s="5"/>
      <c r="D281" s="6"/>
      <c r="E281" s="5"/>
      <c r="F281" s="3"/>
      <c r="G281" s="5"/>
      <c r="H281" s="5"/>
      <c r="I281" s="5"/>
      <c r="J281" s="3"/>
      <c r="K281" s="5"/>
      <c r="L281" s="5"/>
      <c r="M281" s="5"/>
      <c r="N281" s="5"/>
      <c r="O281" s="5"/>
      <c r="P281" s="3"/>
      <c r="Q281" s="14"/>
      <c r="R281" s="14"/>
      <c r="S281" s="14"/>
      <c r="T281" s="3"/>
      <c r="U281" s="4"/>
      <c r="V281" s="4"/>
      <c r="W281" s="4"/>
      <c r="X281" s="4"/>
      <c r="Y281" s="4"/>
      <c r="Z281" s="3"/>
      <c r="AB281" s="14"/>
      <c r="AC281" s="14"/>
      <c r="AD281" s="14"/>
      <c r="AE281" s="33"/>
      <c r="AG281" s="3"/>
    </row>
    <row r="282" spans="1:33" s="7" customFormat="1" x14ac:dyDescent="0.2">
      <c r="A282" s="5"/>
      <c r="B282" s="5"/>
      <c r="C282" s="5"/>
      <c r="D282" s="6"/>
      <c r="E282" s="5"/>
      <c r="F282" s="3"/>
      <c r="G282" s="5"/>
      <c r="H282" s="5"/>
      <c r="I282" s="5"/>
      <c r="J282" s="3"/>
      <c r="K282" s="5"/>
      <c r="L282" s="5"/>
      <c r="M282" s="5"/>
      <c r="N282" s="5"/>
      <c r="O282" s="5"/>
      <c r="P282" s="3"/>
      <c r="Q282" s="14"/>
      <c r="R282" s="14"/>
      <c r="S282" s="14"/>
      <c r="T282" s="3"/>
      <c r="U282" s="4"/>
      <c r="V282" s="4"/>
      <c r="W282" s="4"/>
      <c r="X282" s="4"/>
      <c r="Y282" s="4"/>
      <c r="Z282" s="3"/>
      <c r="AB282" s="14"/>
      <c r="AC282" s="14"/>
      <c r="AD282" s="14"/>
      <c r="AE282" s="33"/>
      <c r="AG282" s="3"/>
    </row>
    <row r="283" spans="1:33" s="7" customFormat="1" x14ac:dyDescent="0.2">
      <c r="A283" s="5"/>
      <c r="B283" s="5"/>
      <c r="C283" s="5"/>
      <c r="D283" s="6"/>
      <c r="E283" s="5"/>
      <c r="F283" s="3"/>
      <c r="G283" s="5"/>
      <c r="H283" s="5"/>
      <c r="I283" s="5"/>
      <c r="J283" s="3"/>
      <c r="K283" s="5"/>
      <c r="L283" s="5"/>
      <c r="M283" s="5"/>
      <c r="N283" s="5"/>
      <c r="O283" s="5"/>
      <c r="P283" s="3"/>
      <c r="Q283" s="14"/>
      <c r="R283" s="14"/>
      <c r="S283" s="14"/>
      <c r="T283" s="3"/>
      <c r="U283" s="4"/>
      <c r="V283" s="4"/>
      <c r="W283" s="4"/>
      <c r="X283" s="4"/>
      <c r="Y283" s="4"/>
      <c r="Z283" s="3"/>
      <c r="AB283" s="14"/>
      <c r="AC283" s="14"/>
      <c r="AD283" s="14"/>
      <c r="AE283" s="33"/>
      <c r="AG283" s="3"/>
    </row>
    <row r="284" spans="1:33" s="7" customFormat="1" x14ac:dyDescent="0.2">
      <c r="A284" s="5"/>
      <c r="B284" s="5"/>
      <c r="C284" s="5"/>
      <c r="D284" s="6"/>
      <c r="E284" s="5"/>
      <c r="F284" s="3"/>
      <c r="G284" s="5"/>
      <c r="H284" s="5"/>
      <c r="I284" s="5"/>
      <c r="J284" s="3"/>
      <c r="K284" s="5"/>
      <c r="L284" s="5"/>
      <c r="M284" s="5"/>
      <c r="N284" s="5"/>
      <c r="O284" s="5"/>
      <c r="P284" s="3"/>
      <c r="Q284" s="14"/>
      <c r="R284" s="14"/>
      <c r="S284" s="14"/>
      <c r="T284" s="3"/>
      <c r="U284" s="4"/>
      <c r="V284" s="4"/>
      <c r="W284" s="4"/>
      <c r="X284" s="4"/>
      <c r="Y284" s="4"/>
      <c r="Z284" s="3"/>
      <c r="AB284" s="14"/>
      <c r="AC284" s="14"/>
      <c r="AD284" s="14"/>
      <c r="AE284" s="33"/>
      <c r="AG284" s="3"/>
    </row>
    <row r="285" spans="1:33" s="7" customFormat="1" x14ac:dyDescent="0.2">
      <c r="A285" s="5"/>
      <c r="B285" s="5"/>
      <c r="C285" s="5"/>
      <c r="D285" s="6"/>
      <c r="E285" s="5"/>
      <c r="F285" s="3"/>
      <c r="G285" s="5"/>
      <c r="H285" s="5"/>
      <c r="I285" s="5"/>
      <c r="J285" s="3"/>
      <c r="K285" s="5"/>
      <c r="L285" s="5"/>
      <c r="M285" s="5"/>
      <c r="N285" s="5"/>
      <c r="O285" s="5"/>
      <c r="P285" s="3"/>
      <c r="Q285" s="14"/>
      <c r="R285" s="14"/>
      <c r="S285" s="14"/>
      <c r="T285" s="3"/>
      <c r="U285" s="4"/>
      <c r="V285" s="4"/>
      <c r="W285" s="4"/>
      <c r="X285" s="4"/>
      <c r="Y285" s="4"/>
      <c r="Z285" s="3"/>
      <c r="AB285" s="14"/>
      <c r="AC285" s="14"/>
      <c r="AD285" s="14"/>
      <c r="AE285" s="33"/>
      <c r="AG285" s="3"/>
    </row>
    <row r="286" spans="1:33" s="7" customFormat="1" x14ac:dyDescent="0.2">
      <c r="A286" s="5"/>
      <c r="B286" s="5"/>
      <c r="C286" s="5"/>
      <c r="D286" s="6"/>
      <c r="E286" s="5"/>
      <c r="F286" s="3"/>
      <c r="G286" s="5"/>
      <c r="H286" s="5"/>
      <c r="I286" s="5"/>
      <c r="J286" s="3"/>
      <c r="K286" s="5"/>
      <c r="L286" s="5"/>
      <c r="M286" s="5"/>
      <c r="N286" s="5"/>
      <c r="O286" s="5"/>
      <c r="P286" s="3"/>
      <c r="Q286" s="14"/>
      <c r="R286" s="14"/>
      <c r="S286" s="14"/>
      <c r="T286" s="3"/>
      <c r="U286" s="4"/>
      <c r="V286" s="4"/>
      <c r="W286" s="4"/>
      <c r="X286" s="4"/>
      <c r="Y286" s="4"/>
      <c r="Z286" s="3"/>
      <c r="AB286" s="14"/>
      <c r="AC286" s="14"/>
      <c r="AD286" s="14"/>
      <c r="AE286" s="33"/>
      <c r="AG286" s="3"/>
    </row>
    <row r="287" spans="1:33" s="7" customFormat="1" x14ac:dyDescent="0.2">
      <c r="A287" s="5"/>
      <c r="B287" s="5"/>
      <c r="C287" s="5"/>
      <c r="D287" s="6"/>
      <c r="E287" s="5"/>
      <c r="F287" s="3"/>
      <c r="G287" s="5"/>
      <c r="H287" s="5"/>
      <c r="I287" s="5"/>
      <c r="J287" s="3"/>
      <c r="K287" s="5"/>
      <c r="L287" s="5"/>
      <c r="M287" s="5"/>
      <c r="N287" s="5"/>
      <c r="O287" s="5"/>
      <c r="P287" s="3"/>
      <c r="Q287" s="14"/>
      <c r="R287" s="14"/>
      <c r="S287" s="14"/>
      <c r="T287" s="3"/>
      <c r="U287" s="4"/>
      <c r="V287" s="4"/>
      <c r="W287" s="4"/>
      <c r="X287" s="4"/>
      <c r="Y287" s="4"/>
      <c r="Z287" s="3"/>
      <c r="AB287" s="14"/>
      <c r="AC287" s="14"/>
      <c r="AD287" s="14"/>
      <c r="AE287" s="33"/>
      <c r="AG287" s="3"/>
    </row>
    <row r="288" spans="1:33" s="7" customFormat="1" x14ac:dyDescent="0.2">
      <c r="A288" s="5"/>
      <c r="B288" s="5"/>
      <c r="C288" s="5"/>
      <c r="D288" s="6"/>
      <c r="E288" s="5"/>
      <c r="F288" s="3"/>
      <c r="G288" s="5"/>
      <c r="H288" s="5"/>
      <c r="I288" s="5"/>
      <c r="J288" s="3"/>
      <c r="K288" s="5"/>
      <c r="L288" s="5"/>
      <c r="M288" s="5"/>
      <c r="N288" s="5"/>
      <c r="O288" s="5"/>
      <c r="P288" s="3"/>
      <c r="Q288" s="14"/>
      <c r="R288" s="14"/>
      <c r="S288" s="14"/>
      <c r="T288" s="3"/>
      <c r="U288" s="4"/>
      <c r="V288" s="4"/>
      <c r="W288" s="4"/>
      <c r="X288" s="4"/>
      <c r="Y288" s="4"/>
      <c r="Z288" s="3"/>
      <c r="AB288" s="14"/>
      <c r="AC288" s="14"/>
      <c r="AD288" s="14"/>
      <c r="AE288" s="33"/>
      <c r="AG288" s="3"/>
    </row>
    <row r="289" spans="1:33" s="7" customFormat="1" x14ac:dyDescent="0.2">
      <c r="A289" s="5"/>
      <c r="B289" s="5"/>
      <c r="C289" s="5"/>
      <c r="D289" s="6"/>
      <c r="E289" s="5"/>
      <c r="F289" s="3"/>
      <c r="G289" s="5"/>
      <c r="H289" s="5"/>
      <c r="I289" s="5"/>
      <c r="J289" s="3"/>
      <c r="K289" s="5"/>
      <c r="L289" s="5"/>
      <c r="M289" s="5"/>
      <c r="N289" s="5"/>
      <c r="O289" s="5"/>
      <c r="P289" s="3"/>
      <c r="Q289" s="14"/>
      <c r="R289" s="14"/>
      <c r="S289" s="14"/>
      <c r="T289" s="3"/>
      <c r="U289" s="4"/>
      <c r="V289" s="4"/>
      <c r="W289" s="4"/>
      <c r="X289" s="4"/>
      <c r="Y289" s="4"/>
      <c r="Z289" s="3"/>
      <c r="AB289" s="14"/>
      <c r="AC289" s="14"/>
      <c r="AD289" s="14"/>
      <c r="AE289" s="33"/>
      <c r="AG289" s="3"/>
    </row>
    <row r="290" spans="1:33" s="7" customFormat="1" x14ac:dyDescent="0.2">
      <c r="A290" s="5"/>
      <c r="B290" s="5"/>
      <c r="C290" s="5"/>
      <c r="D290" s="6"/>
      <c r="E290" s="5"/>
      <c r="F290" s="3"/>
      <c r="G290" s="5"/>
      <c r="H290" s="5"/>
      <c r="I290" s="5"/>
      <c r="J290" s="3"/>
      <c r="K290" s="5"/>
      <c r="L290" s="5"/>
      <c r="M290" s="5"/>
      <c r="N290" s="5"/>
      <c r="O290" s="5"/>
      <c r="P290" s="3"/>
      <c r="Q290" s="14"/>
      <c r="R290" s="14"/>
      <c r="S290" s="14"/>
      <c r="T290" s="3"/>
      <c r="U290" s="4"/>
      <c r="V290" s="4"/>
      <c r="W290" s="4"/>
      <c r="X290" s="4"/>
      <c r="Y290" s="4"/>
      <c r="Z290" s="3"/>
      <c r="AB290" s="14"/>
      <c r="AC290" s="14"/>
      <c r="AD290" s="14"/>
      <c r="AE290" s="33"/>
      <c r="AG290" s="3"/>
    </row>
    <row r="291" spans="1:33" s="7" customFormat="1" x14ac:dyDescent="0.2">
      <c r="A291" s="5"/>
      <c r="B291" s="5"/>
      <c r="C291" s="5"/>
      <c r="D291" s="6"/>
      <c r="E291" s="5"/>
      <c r="F291" s="3"/>
      <c r="G291" s="5"/>
      <c r="H291" s="5"/>
      <c r="I291" s="5"/>
      <c r="J291" s="3"/>
      <c r="K291" s="5"/>
      <c r="L291" s="5"/>
      <c r="M291" s="5"/>
      <c r="N291" s="5"/>
      <c r="O291" s="5"/>
      <c r="P291" s="3"/>
      <c r="Q291" s="14"/>
      <c r="R291" s="14"/>
      <c r="S291" s="14"/>
      <c r="T291" s="3"/>
      <c r="U291" s="4"/>
      <c r="V291" s="4"/>
      <c r="W291" s="4"/>
      <c r="X291" s="4"/>
      <c r="Y291" s="4"/>
      <c r="Z291" s="3"/>
      <c r="AB291" s="14"/>
      <c r="AC291" s="14"/>
      <c r="AD291" s="14"/>
      <c r="AE291" s="33"/>
      <c r="AG291" s="3"/>
    </row>
    <row r="292" spans="1:33" s="7" customFormat="1" x14ac:dyDescent="0.2">
      <c r="A292" s="5"/>
      <c r="B292" s="5"/>
      <c r="C292" s="5"/>
      <c r="D292" s="6"/>
      <c r="E292" s="5"/>
      <c r="F292" s="3"/>
      <c r="G292" s="5"/>
      <c r="H292" s="5"/>
      <c r="I292" s="5"/>
      <c r="J292" s="3"/>
      <c r="K292" s="5"/>
      <c r="L292" s="5"/>
      <c r="M292" s="5"/>
      <c r="N292" s="5"/>
      <c r="O292" s="5"/>
      <c r="P292" s="3"/>
      <c r="Q292" s="14"/>
      <c r="R292" s="14"/>
      <c r="S292" s="14"/>
      <c r="T292" s="3"/>
      <c r="U292" s="4"/>
      <c r="V292" s="4"/>
      <c r="W292" s="4"/>
      <c r="X292" s="4"/>
      <c r="Y292" s="4"/>
      <c r="Z292" s="3"/>
      <c r="AB292" s="14"/>
      <c r="AC292" s="14"/>
      <c r="AD292" s="14"/>
      <c r="AE292" s="33"/>
      <c r="AG292" s="3"/>
    </row>
    <row r="293" spans="1:33" s="7" customFormat="1" x14ac:dyDescent="0.2">
      <c r="A293" s="5"/>
      <c r="B293" s="5"/>
      <c r="C293" s="5"/>
      <c r="D293" s="6"/>
      <c r="E293" s="5"/>
      <c r="F293" s="3"/>
      <c r="G293" s="5"/>
      <c r="H293" s="5"/>
      <c r="I293" s="5"/>
      <c r="J293" s="3"/>
      <c r="K293" s="5"/>
      <c r="L293" s="5"/>
      <c r="M293" s="5"/>
      <c r="N293" s="5"/>
      <c r="O293" s="5"/>
      <c r="P293" s="3"/>
      <c r="Q293" s="14"/>
      <c r="R293" s="14"/>
      <c r="S293" s="14"/>
      <c r="T293" s="3"/>
      <c r="U293" s="4"/>
      <c r="V293" s="4"/>
      <c r="W293" s="4"/>
      <c r="X293" s="4"/>
      <c r="Y293" s="4"/>
      <c r="Z293" s="3"/>
      <c r="AB293" s="14"/>
      <c r="AC293" s="14"/>
      <c r="AD293" s="14"/>
      <c r="AE293" s="33"/>
      <c r="AG293" s="3"/>
    </row>
    <row r="294" spans="1:33" s="7" customFormat="1" x14ac:dyDescent="0.2">
      <c r="A294" s="5"/>
      <c r="B294" s="5"/>
      <c r="C294" s="5"/>
      <c r="D294" s="6"/>
      <c r="E294" s="5"/>
      <c r="F294" s="3"/>
      <c r="G294" s="5"/>
      <c r="H294" s="5"/>
      <c r="I294" s="5"/>
      <c r="J294" s="3"/>
      <c r="K294" s="5"/>
      <c r="L294" s="5"/>
      <c r="M294" s="5"/>
      <c r="N294" s="5"/>
      <c r="O294" s="5"/>
      <c r="P294" s="3"/>
      <c r="Q294" s="14"/>
      <c r="R294" s="14"/>
      <c r="S294" s="14"/>
      <c r="T294" s="3"/>
      <c r="U294" s="4"/>
      <c r="V294" s="4"/>
      <c r="W294" s="4"/>
      <c r="X294" s="4"/>
      <c r="Y294" s="4"/>
      <c r="Z294" s="3"/>
      <c r="AB294" s="14"/>
      <c r="AC294" s="14"/>
      <c r="AD294" s="14"/>
      <c r="AE294" s="33"/>
      <c r="AG294" s="3"/>
    </row>
    <row r="295" spans="1:33" s="7" customFormat="1" x14ac:dyDescent="0.2">
      <c r="A295" s="5"/>
      <c r="B295" s="5"/>
      <c r="C295" s="5"/>
      <c r="D295" s="6"/>
      <c r="E295" s="5"/>
      <c r="F295" s="3"/>
      <c r="G295" s="5"/>
      <c r="H295" s="5"/>
      <c r="I295" s="5"/>
      <c r="J295" s="3"/>
      <c r="K295" s="5"/>
      <c r="L295" s="5"/>
      <c r="M295" s="5"/>
      <c r="N295" s="5"/>
      <c r="O295" s="5"/>
      <c r="P295" s="3"/>
      <c r="Q295" s="14"/>
      <c r="R295" s="14"/>
      <c r="S295" s="14"/>
      <c r="T295" s="3"/>
      <c r="U295" s="4"/>
      <c r="V295" s="4"/>
      <c r="W295" s="4"/>
      <c r="X295" s="4"/>
      <c r="Y295" s="4"/>
      <c r="Z295" s="3"/>
      <c r="AB295" s="14"/>
      <c r="AC295" s="14"/>
      <c r="AD295" s="14"/>
      <c r="AE295" s="33"/>
      <c r="AG295" s="3"/>
    </row>
    <row r="296" spans="1:33" s="7" customFormat="1" x14ac:dyDescent="0.2">
      <c r="A296" s="5"/>
      <c r="B296" s="5"/>
      <c r="C296" s="5"/>
      <c r="D296" s="6"/>
      <c r="E296" s="5"/>
      <c r="F296" s="3"/>
      <c r="G296" s="5"/>
      <c r="H296" s="5"/>
      <c r="I296" s="5"/>
      <c r="J296" s="3"/>
      <c r="K296" s="5"/>
      <c r="L296" s="5"/>
      <c r="M296" s="5"/>
      <c r="N296" s="5"/>
      <c r="O296" s="5"/>
      <c r="P296" s="3"/>
      <c r="Q296" s="14"/>
      <c r="R296" s="14"/>
      <c r="S296" s="14"/>
      <c r="T296" s="3"/>
      <c r="U296" s="4"/>
      <c r="V296" s="4"/>
      <c r="W296" s="4"/>
      <c r="X296" s="4"/>
      <c r="Y296" s="4"/>
      <c r="Z296" s="3"/>
      <c r="AB296" s="14"/>
      <c r="AC296" s="14"/>
      <c r="AD296" s="14"/>
      <c r="AE296" s="33"/>
      <c r="AG296" s="3"/>
    </row>
    <row r="297" spans="1:33" s="7" customFormat="1" x14ac:dyDescent="0.2">
      <c r="A297" s="5"/>
      <c r="B297" s="5"/>
      <c r="C297" s="5"/>
      <c r="D297" s="6"/>
      <c r="E297" s="5"/>
      <c r="F297" s="3"/>
      <c r="G297" s="5"/>
      <c r="H297" s="5"/>
      <c r="I297" s="5"/>
      <c r="J297" s="3"/>
      <c r="K297" s="5"/>
      <c r="L297" s="5"/>
      <c r="M297" s="5"/>
      <c r="N297" s="5"/>
      <c r="O297" s="5"/>
      <c r="P297" s="3"/>
      <c r="Q297" s="14"/>
      <c r="R297" s="14"/>
      <c r="S297" s="14"/>
      <c r="T297" s="3"/>
      <c r="U297" s="4"/>
      <c r="V297" s="4"/>
      <c r="W297" s="4"/>
      <c r="X297" s="4"/>
      <c r="Y297" s="4"/>
      <c r="Z297" s="3"/>
      <c r="AB297" s="14"/>
      <c r="AC297" s="14"/>
      <c r="AD297" s="14"/>
      <c r="AE297" s="33"/>
      <c r="AG297" s="3"/>
    </row>
    <row r="298" spans="1:33" s="7" customFormat="1" x14ac:dyDescent="0.2">
      <c r="A298" s="5"/>
      <c r="B298" s="5"/>
      <c r="C298" s="5"/>
      <c r="D298" s="6"/>
      <c r="E298" s="5"/>
      <c r="F298" s="3"/>
      <c r="G298" s="5"/>
      <c r="H298" s="5"/>
      <c r="I298" s="5"/>
      <c r="J298" s="3"/>
      <c r="K298" s="5"/>
      <c r="L298" s="5"/>
      <c r="M298" s="5"/>
      <c r="N298" s="5"/>
      <c r="O298" s="5"/>
      <c r="P298" s="3"/>
      <c r="Q298" s="14"/>
      <c r="R298" s="14"/>
      <c r="S298" s="14"/>
      <c r="T298" s="3"/>
      <c r="U298" s="4"/>
      <c r="V298" s="4"/>
      <c r="W298" s="4"/>
      <c r="X298" s="4"/>
      <c r="Y298" s="4"/>
      <c r="Z298" s="3"/>
      <c r="AB298" s="14"/>
      <c r="AC298" s="14"/>
      <c r="AD298" s="14"/>
      <c r="AE298" s="33"/>
      <c r="AG298" s="3"/>
    </row>
    <row r="299" spans="1:33" s="7" customFormat="1" x14ac:dyDescent="0.2">
      <c r="A299" s="5"/>
      <c r="B299" s="5"/>
      <c r="C299" s="5"/>
      <c r="D299" s="6"/>
      <c r="E299" s="5"/>
      <c r="F299" s="3"/>
      <c r="G299" s="5"/>
      <c r="H299" s="5"/>
      <c r="I299" s="5"/>
      <c r="J299" s="3"/>
      <c r="K299" s="5"/>
      <c r="L299" s="5"/>
      <c r="M299" s="5"/>
      <c r="N299" s="5"/>
      <c r="O299" s="5"/>
      <c r="P299" s="3"/>
      <c r="Q299" s="14"/>
      <c r="R299" s="14"/>
      <c r="S299" s="14"/>
      <c r="T299" s="3"/>
      <c r="U299" s="4"/>
      <c r="V299" s="4"/>
      <c r="W299" s="4"/>
      <c r="X299" s="4"/>
      <c r="Y299" s="4"/>
      <c r="Z299" s="3"/>
      <c r="AB299" s="14"/>
      <c r="AC299" s="14"/>
      <c r="AD299" s="14"/>
      <c r="AE299" s="33"/>
      <c r="AG299" s="3"/>
    </row>
    <row r="300" spans="1:33" s="7" customFormat="1" x14ac:dyDescent="0.2">
      <c r="A300" s="5"/>
      <c r="B300" s="5"/>
      <c r="C300" s="5"/>
      <c r="D300" s="6"/>
      <c r="E300" s="5"/>
      <c r="F300" s="3"/>
      <c r="G300" s="5"/>
      <c r="H300" s="5"/>
      <c r="I300" s="5"/>
      <c r="J300" s="3"/>
      <c r="K300" s="5"/>
      <c r="L300" s="5"/>
      <c r="M300" s="5"/>
      <c r="N300" s="5"/>
      <c r="O300" s="5"/>
      <c r="P300" s="3"/>
      <c r="Q300" s="14"/>
      <c r="R300" s="14"/>
      <c r="S300" s="14"/>
      <c r="T300" s="3"/>
      <c r="U300" s="4"/>
      <c r="V300" s="4"/>
      <c r="W300" s="4"/>
      <c r="X300" s="4"/>
      <c r="Y300" s="4"/>
      <c r="Z300" s="3"/>
      <c r="AB300" s="14"/>
      <c r="AC300" s="14"/>
      <c r="AD300" s="14"/>
      <c r="AE300" s="33"/>
      <c r="AG300" s="3"/>
    </row>
    <row r="301" spans="1:33" s="7" customFormat="1" x14ac:dyDescent="0.2">
      <c r="A301" s="5"/>
      <c r="B301" s="5"/>
      <c r="C301" s="5"/>
      <c r="D301" s="6"/>
      <c r="E301" s="5"/>
      <c r="F301" s="3"/>
      <c r="G301" s="5"/>
      <c r="H301" s="5"/>
      <c r="I301" s="5"/>
      <c r="J301" s="3"/>
      <c r="K301" s="5"/>
      <c r="L301" s="5"/>
      <c r="M301" s="5"/>
      <c r="N301" s="5"/>
      <c r="O301" s="5"/>
      <c r="P301" s="3"/>
      <c r="Q301" s="14"/>
      <c r="R301" s="14"/>
      <c r="S301" s="14"/>
      <c r="T301" s="3"/>
      <c r="U301" s="4"/>
      <c r="V301" s="4"/>
      <c r="W301" s="4"/>
      <c r="X301" s="4"/>
      <c r="Y301" s="4"/>
      <c r="Z301" s="3"/>
      <c r="AB301" s="14"/>
      <c r="AC301" s="14"/>
      <c r="AD301" s="14"/>
      <c r="AE301" s="33"/>
      <c r="AG301" s="3"/>
    </row>
    <row r="302" spans="1:33" s="7" customFormat="1" x14ac:dyDescent="0.2">
      <c r="A302" s="5"/>
      <c r="B302" s="5"/>
      <c r="C302" s="5"/>
      <c r="D302" s="6"/>
      <c r="E302" s="5"/>
      <c r="F302" s="3"/>
      <c r="G302" s="5"/>
      <c r="H302" s="5"/>
      <c r="I302" s="5"/>
      <c r="J302" s="3"/>
      <c r="K302" s="5"/>
      <c r="L302" s="5"/>
      <c r="M302" s="5"/>
      <c r="N302" s="5"/>
      <c r="O302" s="5"/>
      <c r="P302" s="3"/>
      <c r="Q302" s="14"/>
      <c r="R302" s="14"/>
      <c r="S302" s="14"/>
      <c r="T302" s="3"/>
      <c r="U302" s="4"/>
      <c r="V302" s="4"/>
      <c r="W302" s="4"/>
      <c r="X302" s="4"/>
      <c r="Y302" s="4"/>
      <c r="Z302" s="3"/>
      <c r="AB302" s="14"/>
      <c r="AC302" s="14"/>
      <c r="AD302" s="14"/>
      <c r="AE302" s="33"/>
      <c r="AG302" s="3"/>
    </row>
    <row r="303" spans="1:33" s="7" customFormat="1" x14ac:dyDescent="0.2">
      <c r="A303" s="5"/>
      <c r="B303" s="5"/>
      <c r="C303" s="5"/>
      <c r="D303" s="6"/>
      <c r="E303" s="5"/>
      <c r="F303" s="3"/>
      <c r="G303" s="5"/>
      <c r="H303" s="5"/>
      <c r="I303" s="5"/>
      <c r="J303" s="3"/>
      <c r="K303" s="5"/>
      <c r="L303" s="5"/>
      <c r="M303" s="5"/>
      <c r="N303" s="5"/>
      <c r="O303" s="5"/>
      <c r="P303" s="3"/>
      <c r="Q303" s="14"/>
      <c r="R303" s="14"/>
      <c r="S303" s="14"/>
      <c r="T303" s="3"/>
      <c r="U303" s="4"/>
      <c r="V303" s="4"/>
      <c r="W303" s="4"/>
      <c r="X303" s="4"/>
      <c r="Y303" s="4"/>
      <c r="Z303" s="3"/>
      <c r="AB303" s="14"/>
      <c r="AC303" s="14"/>
      <c r="AD303" s="14"/>
      <c r="AE303" s="33"/>
      <c r="AG303" s="3"/>
    </row>
    <row r="304" spans="1:33" s="7" customFormat="1" x14ac:dyDescent="0.2">
      <c r="A304" s="5"/>
      <c r="B304" s="5"/>
      <c r="C304" s="5"/>
      <c r="D304" s="6"/>
      <c r="E304" s="5"/>
      <c r="F304" s="3"/>
      <c r="G304" s="5"/>
      <c r="H304" s="5"/>
      <c r="I304" s="5"/>
      <c r="J304" s="3"/>
      <c r="K304" s="5"/>
      <c r="L304" s="5"/>
      <c r="M304" s="5"/>
      <c r="N304" s="5"/>
      <c r="O304" s="5"/>
      <c r="P304" s="3"/>
      <c r="Q304" s="14"/>
      <c r="R304" s="14"/>
      <c r="S304" s="14"/>
      <c r="T304" s="3"/>
      <c r="U304" s="4"/>
      <c r="V304" s="4"/>
      <c r="W304" s="4"/>
      <c r="X304" s="4"/>
      <c r="Y304" s="4"/>
      <c r="Z304" s="3"/>
      <c r="AB304" s="14"/>
      <c r="AC304" s="14"/>
      <c r="AD304" s="14"/>
      <c r="AE304" s="33"/>
      <c r="AG304" s="3"/>
    </row>
    <row r="305" spans="1:33" s="7" customFormat="1" x14ac:dyDescent="0.2">
      <c r="A305" s="5"/>
      <c r="B305" s="5"/>
      <c r="C305" s="5"/>
      <c r="D305" s="6"/>
      <c r="E305" s="5"/>
      <c r="F305" s="3"/>
      <c r="G305" s="5"/>
      <c r="H305" s="5"/>
      <c r="I305" s="5"/>
      <c r="J305" s="3"/>
      <c r="K305" s="5"/>
      <c r="L305" s="5"/>
      <c r="M305" s="5"/>
      <c r="N305" s="5"/>
      <c r="O305" s="5"/>
      <c r="P305" s="3"/>
      <c r="Q305" s="14"/>
      <c r="R305" s="14"/>
      <c r="S305" s="14"/>
      <c r="T305" s="3"/>
      <c r="U305" s="4"/>
      <c r="V305" s="4"/>
      <c r="W305" s="4"/>
      <c r="X305" s="4"/>
      <c r="Y305" s="4"/>
      <c r="Z305" s="3"/>
      <c r="AB305" s="14"/>
      <c r="AC305" s="14"/>
      <c r="AD305" s="14"/>
      <c r="AE305" s="33"/>
      <c r="AG305" s="3"/>
    </row>
    <row r="306" spans="1:33" s="7" customFormat="1" x14ac:dyDescent="0.2">
      <c r="A306" s="5"/>
      <c r="B306" s="5"/>
      <c r="C306" s="5"/>
      <c r="D306" s="6"/>
      <c r="E306" s="5"/>
      <c r="F306" s="3"/>
      <c r="G306" s="5"/>
      <c r="H306" s="5"/>
      <c r="I306" s="5"/>
      <c r="J306" s="3"/>
      <c r="K306" s="5"/>
      <c r="L306" s="5"/>
      <c r="M306" s="5"/>
      <c r="N306" s="5"/>
      <c r="O306" s="5"/>
      <c r="P306" s="3"/>
      <c r="Q306" s="14"/>
      <c r="R306" s="14"/>
      <c r="S306" s="14"/>
      <c r="T306" s="3"/>
      <c r="U306" s="4"/>
      <c r="V306" s="4"/>
      <c r="W306" s="4"/>
      <c r="X306" s="4"/>
      <c r="Y306" s="4"/>
      <c r="Z306" s="3"/>
      <c r="AB306" s="14"/>
      <c r="AC306" s="14"/>
      <c r="AD306" s="14"/>
      <c r="AE306" s="33"/>
      <c r="AG306" s="3"/>
    </row>
    <row r="307" spans="1:33" s="7" customFormat="1" x14ac:dyDescent="0.2">
      <c r="A307" s="5"/>
      <c r="B307" s="5"/>
      <c r="C307" s="5"/>
      <c r="D307" s="6"/>
      <c r="E307" s="5"/>
      <c r="F307" s="3"/>
      <c r="G307" s="5"/>
      <c r="H307" s="5"/>
      <c r="I307" s="5"/>
      <c r="J307" s="3"/>
      <c r="K307" s="5"/>
      <c r="L307" s="5"/>
      <c r="M307" s="5"/>
      <c r="N307" s="5"/>
      <c r="O307" s="5"/>
      <c r="P307" s="3"/>
      <c r="Q307" s="14"/>
      <c r="R307" s="14"/>
      <c r="S307" s="14"/>
      <c r="T307" s="3"/>
      <c r="U307" s="4"/>
      <c r="V307" s="4"/>
      <c r="W307" s="4"/>
      <c r="X307" s="4"/>
      <c r="Y307" s="4"/>
      <c r="Z307" s="3"/>
      <c r="AB307" s="14"/>
      <c r="AC307" s="14"/>
      <c r="AD307" s="14"/>
      <c r="AE307" s="33"/>
      <c r="AG307" s="3"/>
    </row>
    <row r="308" spans="1:33" s="7" customFormat="1" x14ac:dyDescent="0.2">
      <c r="A308" s="5"/>
      <c r="B308" s="5"/>
      <c r="C308" s="5"/>
      <c r="D308" s="6"/>
      <c r="E308" s="5"/>
      <c r="F308" s="3"/>
      <c r="G308" s="5"/>
      <c r="H308" s="5"/>
      <c r="I308" s="5"/>
      <c r="J308" s="3"/>
      <c r="K308" s="5"/>
      <c r="L308" s="5"/>
      <c r="M308" s="5"/>
      <c r="N308" s="5"/>
      <c r="O308" s="5"/>
      <c r="P308" s="3"/>
      <c r="Q308" s="14"/>
      <c r="R308" s="14"/>
      <c r="S308" s="14"/>
      <c r="T308" s="3"/>
      <c r="U308" s="4"/>
      <c r="V308" s="4"/>
      <c r="W308" s="4"/>
      <c r="X308" s="4"/>
      <c r="Y308" s="4"/>
      <c r="Z308" s="3"/>
      <c r="AB308" s="14"/>
      <c r="AC308" s="14"/>
      <c r="AD308" s="14"/>
      <c r="AE308" s="33"/>
      <c r="AG308" s="3"/>
    </row>
    <row r="309" spans="1:33" s="7" customFormat="1" x14ac:dyDescent="0.2">
      <c r="A309" s="5"/>
      <c r="B309" s="5"/>
      <c r="C309" s="5"/>
      <c r="D309" s="6"/>
      <c r="E309" s="5"/>
      <c r="F309" s="3"/>
      <c r="G309" s="5"/>
      <c r="H309" s="5"/>
      <c r="I309" s="5"/>
      <c r="J309" s="3"/>
      <c r="K309" s="5"/>
      <c r="L309" s="5"/>
      <c r="M309" s="5"/>
      <c r="N309" s="5"/>
      <c r="O309" s="5"/>
      <c r="P309" s="3"/>
      <c r="Q309" s="14"/>
      <c r="R309" s="14"/>
      <c r="S309" s="14"/>
      <c r="T309" s="3"/>
      <c r="U309" s="4"/>
      <c r="V309" s="4"/>
      <c r="W309" s="4"/>
      <c r="X309" s="4"/>
      <c r="Y309" s="4"/>
      <c r="Z309" s="3"/>
      <c r="AB309" s="14"/>
      <c r="AC309" s="14"/>
      <c r="AD309" s="14"/>
      <c r="AE309" s="33"/>
      <c r="AG309" s="3"/>
    </row>
    <row r="310" spans="1:33" s="7" customFormat="1" x14ac:dyDescent="0.2">
      <c r="A310" s="5"/>
      <c r="B310" s="5"/>
      <c r="C310" s="5"/>
      <c r="D310" s="6"/>
      <c r="E310" s="5"/>
      <c r="F310" s="3"/>
      <c r="G310" s="5"/>
      <c r="H310" s="5"/>
      <c r="I310" s="5"/>
      <c r="J310" s="3"/>
      <c r="K310" s="5"/>
      <c r="L310" s="5"/>
      <c r="M310" s="5"/>
      <c r="N310" s="5"/>
      <c r="O310" s="5"/>
      <c r="P310" s="3"/>
      <c r="Q310" s="14"/>
      <c r="R310" s="14"/>
      <c r="S310" s="14"/>
      <c r="T310" s="3"/>
      <c r="U310" s="4"/>
      <c r="V310" s="4"/>
      <c r="W310" s="4"/>
      <c r="X310" s="4"/>
      <c r="Y310" s="4"/>
      <c r="Z310" s="3"/>
      <c r="AB310" s="14"/>
      <c r="AC310" s="14"/>
      <c r="AD310" s="14"/>
      <c r="AE310" s="33"/>
      <c r="AG310" s="3"/>
    </row>
    <row r="311" spans="1:33" s="7" customFormat="1" x14ac:dyDescent="0.2">
      <c r="A311" s="5"/>
      <c r="B311" s="5"/>
      <c r="C311" s="5"/>
      <c r="D311" s="6"/>
      <c r="E311" s="5"/>
      <c r="F311" s="3"/>
      <c r="G311" s="5"/>
      <c r="H311" s="5"/>
      <c r="I311" s="5"/>
      <c r="J311" s="3"/>
      <c r="K311" s="5"/>
      <c r="L311" s="5"/>
      <c r="M311" s="5"/>
      <c r="N311" s="5"/>
      <c r="O311" s="5"/>
      <c r="P311" s="3"/>
      <c r="Q311" s="14"/>
      <c r="R311" s="14"/>
      <c r="S311" s="14"/>
      <c r="T311" s="3"/>
      <c r="U311" s="4"/>
      <c r="V311" s="4"/>
      <c r="W311" s="4"/>
      <c r="X311" s="4"/>
      <c r="Y311" s="4"/>
      <c r="Z311" s="3"/>
      <c r="AB311" s="14"/>
      <c r="AC311" s="14"/>
      <c r="AD311" s="14"/>
      <c r="AE311" s="33"/>
      <c r="AG311" s="3"/>
    </row>
    <row r="312" spans="1:33" s="7" customFormat="1" x14ac:dyDescent="0.2">
      <c r="A312" s="5"/>
      <c r="B312" s="5"/>
      <c r="C312" s="5"/>
      <c r="D312" s="6"/>
      <c r="E312" s="5"/>
      <c r="F312" s="3"/>
      <c r="G312" s="5"/>
      <c r="H312" s="5"/>
      <c r="I312" s="5"/>
      <c r="J312" s="3"/>
      <c r="K312" s="5"/>
      <c r="L312" s="5"/>
      <c r="M312" s="5"/>
      <c r="N312" s="5"/>
      <c r="O312" s="5"/>
      <c r="P312" s="3"/>
      <c r="Q312" s="14"/>
      <c r="R312" s="14"/>
      <c r="S312" s="14"/>
      <c r="T312" s="3"/>
      <c r="U312" s="4"/>
      <c r="V312" s="4"/>
      <c r="W312" s="4"/>
      <c r="X312" s="4"/>
      <c r="Y312" s="4"/>
      <c r="Z312" s="3"/>
      <c r="AB312" s="14"/>
      <c r="AC312" s="14"/>
      <c r="AD312" s="14"/>
      <c r="AE312" s="33"/>
      <c r="AG312" s="3"/>
    </row>
    <row r="313" spans="1:33" s="7" customFormat="1" x14ac:dyDescent="0.2">
      <c r="A313" s="5"/>
      <c r="B313" s="5"/>
      <c r="C313" s="5"/>
      <c r="D313" s="6"/>
      <c r="E313" s="5"/>
      <c r="F313" s="3"/>
      <c r="G313" s="5"/>
      <c r="H313" s="5"/>
      <c r="I313" s="5"/>
      <c r="J313" s="3"/>
      <c r="K313" s="5"/>
      <c r="L313" s="5"/>
      <c r="M313" s="5"/>
      <c r="N313" s="5"/>
      <c r="O313" s="5"/>
      <c r="P313" s="3"/>
      <c r="Q313" s="14"/>
      <c r="R313" s="14"/>
      <c r="S313" s="14"/>
      <c r="T313" s="3"/>
      <c r="U313" s="4"/>
      <c r="V313" s="4"/>
      <c r="W313" s="4"/>
      <c r="X313" s="4"/>
      <c r="Y313" s="4"/>
      <c r="Z313" s="3"/>
      <c r="AB313" s="14"/>
      <c r="AC313" s="14"/>
      <c r="AD313" s="14"/>
      <c r="AE313" s="33"/>
      <c r="AG313" s="3"/>
    </row>
    <row r="314" spans="1:33" s="7" customFormat="1" x14ac:dyDescent="0.2">
      <c r="A314" s="5"/>
      <c r="B314" s="5"/>
      <c r="C314" s="5"/>
      <c r="D314" s="6"/>
      <c r="E314" s="5"/>
      <c r="F314" s="3"/>
      <c r="G314" s="5"/>
      <c r="H314" s="5"/>
      <c r="I314" s="5"/>
      <c r="J314" s="3"/>
      <c r="K314" s="5"/>
      <c r="L314" s="5"/>
      <c r="M314" s="5"/>
      <c r="N314" s="5"/>
      <c r="O314" s="5"/>
      <c r="P314" s="3"/>
      <c r="Q314" s="14"/>
      <c r="R314" s="14"/>
      <c r="S314" s="14"/>
      <c r="T314" s="3"/>
      <c r="U314" s="4"/>
      <c r="V314" s="4"/>
      <c r="W314" s="4"/>
      <c r="X314" s="4"/>
      <c r="Y314" s="4"/>
      <c r="Z314" s="3"/>
      <c r="AB314" s="14"/>
      <c r="AC314" s="14"/>
      <c r="AD314" s="14"/>
      <c r="AE314" s="33"/>
      <c r="AG314" s="3"/>
    </row>
    <row r="315" spans="1:33" s="7" customFormat="1" x14ac:dyDescent="0.2">
      <c r="A315" s="5"/>
      <c r="B315" s="5"/>
      <c r="C315" s="5"/>
      <c r="D315" s="6"/>
      <c r="E315" s="5"/>
      <c r="F315" s="3"/>
      <c r="G315" s="5"/>
      <c r="H315" s="5"/>
      <c r="I315" s="5"/>
      <c r="J315" s="3"/>
      <c r="K315" s="5"/>
      <c r="L315" s="5"/>
      <c r="M315" s="5"/>
      <c r="N315" s="5"/>
      <c r="O315" s="5"/>
      <c r="P315" s="3"/>
      <c r="Q315" s="14"/>
      <c r="R315" s="14"/>
      <c r="S315" s="14"/>
      <c r="T315" s="3"/>
      <c r="U315" s="4"/>
      <c r="V315" s="4"/>
      <c r="W315" s="4"/>
      <c r="X315" s="4"/>
      <c r="Y315" s="4"/>
      <c r="Z315" s="3"/>
      <c r="AB315" s="14"/>
      <c r="AC315" s="14"/>
      <c r="AD315" s="14"/>
      <c r="AE315" s="33"/>
      <c r="AG315" s="3"/>
    </row>
    <row r="316" spans="1:33" s="7" customFormat="1" x14ac:dyDescent="0.2">
      <c r="A316" s="5"/>
      <c r="B316" s="5"/>
      <c r="C316" s="5"/>
      <c r="D316" s="6"/>
      <c r="E316" s="5"/>
      <c r="F316" s="3"/>
      <c r="G316" s="5"/>
      <c r="H316" s="5"/>
      <c r="I316" s="5"/>
      <c r="J316" s="3"/>
      <c r="K316" s="5"/>
      <c r="L316" s="5"/>
      <c r="M316" s="5"/>
      <c r="N316" s="5"/>
      <c r="O316" s="5"/>
      <c r="P316" s="3"/>
      <c r="Q316" s="14"/>
      <c r="R316" s="14"/>
      <c r="S316" s="14"/>
      <c r="T316" s="3"/>
      <c r="U316" s="4"/>
      <c r="V316" s="4"/>
      <c r="W316" s="4"/>
      <c r="X316" s="4"/>
      <c r="Y316" s="4"/>
      <c r="Z316" s="3"/>
      <c r="AB316" s="14"/>
      <c r="AC316" s="14"/>
      <c r="AD316" s="14"/>
      <c r="AE316" s="33"/>
      <c r="AG316" s="3"/>
    </row>
    <row r="317" spans="1:33" s="7" customFormat="1" x14ac:dyDescent="0.2">
      <c r="A317" s="5"/>
      <c r="B317" s="5"/>
      <c r="C317" s="5"/>
      <c r="D317" s="6"/>
      <c r="E317" s="5"/>
      <c r="F317" s="3"/>
      <c r="G317" s="5"/>
      <c r="H317" s="5"/>
      <c r="I317" s="5"/>
      <c r="J317" s="3"/>
      <c r="K317" s="5"/>
      <c r="L317" s="5"/>
      <c r="M317" s="5"/>
      <c r="N317" s="5"/>
      <c r="O317" s="5"/>
      <c r="P317" s="3"/>
      <c r="Q317" s="14"/>
      <c r="R317" s="14"/>
      <c r="S317" s="14"/>
      <c r="T317" s="3"/>
      <c r="U317" s="4"/>
      <c r="V317" s="4"/>
      <c r="W317" s="4"/>
      <c r="X317" s="4"/>
      <c r="Y317" s="4"/>
      <c r="Z317" s="3"/>
      <c r="AB317" s="14"/>
      <c r="AC317" s="14"/>
      <c r="AD317" s="14"/>
      <c r="AE317" s="33"/>
      <c r="AG317" s="3"/>
    </row>
    <row r="318" spans="1:33" s="7" customFormat="1" x14ac:dyDescent="0.2">
      <c r="A318" s="5"/>
      <c r="B318" s="5"/>
      <c r="C318" s="5"/>
      <c r="D318" s="6"/>
      <c r="E318" s="5"/>
      <c r="F318" s="3"/>
      <c r="G318" s="5"/>
      <c r="H318" s="5"/>
      <c r="I318" s="5"/>
      <c r="J318" s="3"/>
      <c r="K318" s="5"/>
      <c r="L318" s="5"/>
      <c r="M318" s="5"/>
      <c r="N318" s="5"/>
      <c r="O318" s="5"/>
      <c r="P318" s="3"/>
      <c r="Q318" s="14"/>
      <c r="R318" s="14"/>
      <c r="S318" s="14"/>
      <c r="T318" s="3"/>
      <c r="U318" s="4"/>
      <c r="V318" s="4"/>
      <c r="W318" s="4"/>
      <c r="X318" s="4"/>
      <c r="Y318" s="4"/>
      <c r="Z318" s="3"/>
      <c r="AB318" s="14"/>
      <c r="AC318" s="14"/>
      <c r="AD318" s="14"/>
      <c r="AE318" s="33"/>
      <c r="AG318" s="3"/>
    </row>
    <row r="319" spans="1:33" s="7" customFormat="1" x14ac:dyDescent="0.2">
      <c r="A319" s="5"/>
      <c r="B319" s="5"/>
      <c r="C319" s="5"/>
      <c r="D319" s="6"/>
      <c r="E319" s="5"/>
      <c r="F319" s="3"/>
      <c r="G319" s="5"/>
      <c r="H319" s="5"/>
      <c r="I319" s="5"/>
      <c r="J319" s="3"/>
      <c r="K319" s="5"/>
      <c r="L319" s="5"/>
      <c r="M319" s="5"/>
      <c r="N319" s="5"/>
      <c r="O319" s="5"/>
      <c r="P319" s="3"/>
      <c r="Q319" s="14"/>
      <c r="R319" s="14"/>
      <c r="S319" s="14"/>
      <c r="T319" s="3"/>
      <c r="U319" s="4"/>
      <c r="V319" s="4"/>
      <c r="W319" s="4"/>
      <c r="X319" s="4"/>
      <c r="Y319" s="4"/>
      <c r="Z319" s="3"/>
      <c r="AB319" s="14"/>
      <c r="AC319" s="14"/>
      <c r="AD319" s="14"/>
      <c r="AE319" s="33"/>
      <c r="AG319" s="3"/>
    </row>
    <row r="320" spans="1:33" s="7" customFormat="1" x14ac:dyDescent="0.2">
      <c r="A320" s="5"/>
      <c r="B320" s="5"/>
      <c r="C320" s="5"/>
      <c r="D320" s="6"/>
      <c r="E320" s="5"/>
      <c r="F320" s="3"/>
      <c r="G320" s="5"/>
      <c r="H320" s="5"/>
      <c r="I320" s="5"/>
      <c r="J320" s="3"/>
      <c r="K320" s="5"/>
      <c r="L320" s="5"/>
      <c r="M320" s="5"/>
      <c r="N320" s="5"/>
      <c r="O320" s="5"/>
      <c r="P320" s="3"/>
      <c r="Q320" s="14"/>
      <c r="R320" s="14"/>
      <c r="S320" s="14"/>
      <c r="T320" s="3"/>
      <c r="U320" s="4"/>
      <c r="V320" s="4"/>
      <c r="W320" s="4"/>
      <c r="X320" s="4"/>
      <c r="Y320" s="4"/>
      <c r="Z320" s="3"/>
      <c r="AB320" s="14"/>
      <c r="AC320" s="14"/>
      <c r="AD320" s="14"/>
      <c r="AE320" s="33"/>
      <c r="AG320" s="3"/>
    </row>
    <row r="321" spans="1:33" s="7" customFormat="1" x14ac:dyDescent="0.2">
      <c r="A321" s="5"/>
      <c r="B321" s="5"/>
      <c r="C321" s="5"/>
      <c r="D321" s="6"/>
      <c r="E321" s="5"/>
      <c r="F321" s="3"/>
      <c r="G321" s="5"/>
      <c r="H321" s="5"/>
      <c r="I321" s="5"/>
      <c r="J321" s="3"/>
      <c r="K321" s="5"/>
      <c r="L321" s="5"/>
      <c r="M321" s="5"/>
      <c r="N321" s="5"/>
      <c r="O321" s="5"/>
      <c r="P321" s="3"/>
      <c r="Q321" s="14"/>
      <c r="R321" s="14"/>
      <c r="S321" s="14"/>
      <c r="T321" s="3"/>
      <c r="U321" s="4"/>
      <c r="V321" s="4"/>
      <c r="W321" s="4"/>
      <c r="X321" s="4"/>
      <c r="Y321" s="4"/>
      <c r="Z321" s="3"/>
      <c r="AB321" s="14"/>
      <c r="AC321" s="14"/>
      <c r="AD321" s="14"/>
      <c r="AE321" s="33"/>
      <c r="AG321" s="3"/>
    </row>
    <row r="322" spans="1:33" s="7" customFormat="1" x14ac:dyDescent="0.2">
      <c r="A322" s="5"/>
      <c r="B322" s="5"/>
      <c r="C322" s="5"/>
      <c r="D322" s="6"/>
      <c r="E322" s="5"/>
      <c r="F322" s="3"/>
      <c r="G322" s="5"/>
      <c r="H322" s="5"/>
      <c r="I322" s="5"/>
      <c r="J322" s="3"/>
      <c r="K322" s="5"/>
      <c r="L322" s="5"/>
      <c r="M322" s="5"/>
      <c r="N322" s="5"/>
      <c r="O322" s="5"/>
      <c r="P322" s="3"/>
      <c r="Q322" s="14"/>
      <c r="R322" s="14"/>
      <c r="S322" s="14"/>
      <c r="T322" s="3"/>
      <c r="U322" s="4"/>
      <c r="V322" s="4"/>
      <c r="W322" s="4"/>
      <c r="X322" s="4"/>
      <c r="Y322" s="4"/>
      <c r="Z322" s="3"/>
      <c r="AB322" s="14"/>
      <c r="AC322" s="14"/>
      <c r="AD322" s="14"/>
      <c r="AE322" s="33"/>
      <c r="AG322" s="3"/>
    </row>
    <row r="323" spans="1:33" s="7" customFormat="1" x14ac:dyDescent="0.2">
      <c r="A323" s="5"/>
      <c r="B323" s="5"/>
      <c r="C323" s="5"/>
      <c r="D323" s="6"/>
      <c r="E323" s="5"/>
      <c r="F323" s="3"/>
      <c r="G323" s="5"/>
      <c r="H323" s="5"/>
      <c r="I323" s="5"/>
      <c r="J323" s="3"/>
      <c r="K323" s="5"/>
      <c r="L323" s="5"/>
      <c r="M323" s="5"/>
      <c r="N323" s="5"/>
      <c r="O323" s="5"/>
      <c r="P323" s="3"/>
      <c r="Q323" s="14"/>
      <c r="R323" s="14"/>
      <c r="S323" s="14"/>
      <c r="T323" s="3"/>
      <c r="U323" s="4"/>
      <c r="V323" s="4"/>
      <c r="W323" s="4"/>
      <c r="X323" s="4"/>
      <c r="Y323" s="4"/>
      <c r="Z323" s="3"/>
      <c r="AB323" s="14"/>
      <c r="AC323" s="14"/>
      <c r="AD323" s="14"/>
      <c r="AE323" s="33"/>
      <c r="AG323" s="3"/>
    </row>
    <row r="324" spans="1:33" s="7" customFormat="1" x14ac:dyDescent="0.2">
      <c r="A324" s="5"/>
      <c r="B324" s="5"/>
      <c r="C324" s="5"/>
      <c r="D324" s="6"/>
      <c r="E324" s="5"/>
      <c r="F324" s="3"/>
      <c r="G324" s="5"/>
      <c r="H324" s="5"/>
      <c r="I324" s="5"/>
      <c r="J324" s="3"/>
      <c r="K324" s="5"/>
      <c r="L324" s="5"/>
      <c r="M324" s="5"/>
      <c r="N324" s="5"/>
      <c r="O324" s="5"/>
      <c r="P324" s="3"/>
      <c r="Q324" s="14"/>
      <c r="R324" s="14"/>
      <c r="S324" s="14"/>
      <c r="T324" s="3"/>
      <c r="U324" s="4"/>
      <c r="V324" s="4"/>
      <c r="W324" s="4"/>
      <c r="X324" s="4"/>
      <c r="Y324" s="4"/>
      <c r="Z324" s="3"/>
      <c r="AB324" s="14"/>
      <c r="AC324" s="14"/>
      <c r="AD324" s="14"/>
      <c r="AE324" s="33"/>
      <c r="AG324" s="3"/>
    </row>
    <row r="325" spans="1:33" s="7" customFormat="1" x14ac:dyDescent="0.2">
      <c r="A325" s="5"/>
      <c r="B325" s="5"/>
      <c r="C325" s="5"/>
      <c r="D325" s="6"/>
      <c r="E325" s="5"/>
      <c r="F325" s="3"/>
      <c r="G325" s="5"/>
      <c r="H325" s="5"/>
      <c r="I325" s="5"/>
      <c r="J325" s="3"/>
      <c r="K325" s="5"/>
      <c r="L325" s="5"/>
      <c r="M325" s="5"/>
      <c r="N325" s="5"/>
      <c r="O325" s="5"/>
      <c r="P325" s="3"/>
      <c r="Q325" s="14"/>
      <c r="R325" s="14"/>
      <c r="S325" s="14"/>
      <c r="T325" s="3"/>
      <c r="U325" s="4"/>
      <c r="V325" s="4"/>
      <c r="W325" s="4"/>
      <c r="X325" s="4"/>
      <c r="Y325" s="4"/>
      <c r="Z325" s="3"/>
      <c r="AB325" s="14"/>
      <c r="AC325" s="14"/>
      <c r="AD325" s="14"/>
      <c r="AE325" s="33"/>
      <c r="AG325" s="3"/>
    </row>
    <row r="326" spans="1:33" s="7" customFormat="1" x14ac:dyDescent="0.2">
      <c r="A326" s="5"/>
      <c r="B326" s="5"/>
      <c r="C326" s="5"/>
      <c r="D326" s="6"/>
      <c r="E326" s="5"/>
      <c r="F326" s="3"/>
      <c r="G326" s="5"/>
      <c r="H326" s="5"/>
      <c r="I326" s="5"/>
      <c r="J326" s="3"/>
      <c r="K326" s="5"/>
      <c r="L326" s="5"/>
      <c r="M326" s="5"/>
      <c r="N326" s="5"/>
      <c r="O326" s="5"/>
      <c r="P326" s="3"/>
      <c r="Q326" s="14"/>
      <c r="R326" s="14"/>
      <c r="S326" s="14"/>
      <c r="T326" s="3"/>
      <c r="U326" s="4"/>
      <c r="V326" s="4"/>
      <c r="W326" s="4"/>
      <c r="X326" s="4"/>
      <c r="Y326" s="4"/>
      <c r="Z326" s="3"/>
      <c r="AB326" s="14"/>
      <c r="AC326" s="14"/>
      <c r="AD326" s="14"/>
      <c r="AE326" s="33"/>
      <c r="AG326" s="3"/>
    </row>
    <row r="327" spans="1:33" s="7" customFormat="1" x14ac:dyDescent="0.2">
      <c r="A327" s="5"/>
      <c r="B327" s="5"/>
      <c r="C327" s="5"/>
      <c r="D327" s="6"/>
      <c r="E327" s="5"/>
      <c r="F327" s="3"/>
      <c r="G327" s="5"/>
      <c r="H327" s="5"/>
      <c r="I327" s="5"/>
      <c r="J327" s="3"/>
      <c r="K327" s="5"/>
      <c r="L327" s="5"/>
      <c r="M327" s="5"/>
      <c r="N327" s="5"/>
      <c r="O327" s="5"/>
      <c r="P327" s="3"/>
      <c r="Q327" s="14"/>
      <c r="R327" s="14"/>
      <c r="S327" s="14"/>
      <c r="T327" s="3"/>
      <c r="U327" s="4"/>
      <c r="V327" s="4"/>
      <c r="W327" s="4"/>
      <c r="X327" s="4"/>
      <c r="Y327" s="4"/>
      <c r="Z327" s="3"/>
      <c r="AB327" s="14"/>
      <c r="AC327" s="14"/>
      <c r="AD327" s="14"/>
      <c r="AE327" s="33"/>
      <c r="AG327" s="3"/>
    </row>
    <row r="328" spans="1:33" s="7" customFormat="1" x14ac:dyDescent="0.2">
      <c r="A328" s="5"/>
      <c r="B328" s="5"/>
      <c r="C328" s="5"/>
      <c r="D328" s="6"/>
      <c r="E328" s="5"/>
      <c r="F328" s="3"/>
      <c r="G328" s="5"/>
      <c r="H328" s="5"/>
      <c r="I328" s="5"/>
      <c r="J328" s="3"/>
      <c r="K328" s="5"/>
      <c r="L328" s="5"/>
      <c r="M328" s="5"/>
      <c r="N328" s="5"/>
      <c r="O328" s="5"/>
      <c r="P328" s="3"/>
      <c r="Q328" s="14"/>
      <c r="R328" s="14"/>
      <c r="S328" s="14"/>
      <c r="T328" s="3"/>
      <c r="U328" s="4"/>
      <c r="V328" s="4"/>
      <c r="W328" s="4"/>
      <c r="X328" s="4"/>
      <c r="Y328" s="4"/>
      <c r="Z328" s="3"/>
      <c r="AB328" s="14"/>
      <c r="AC328" s="14"/>
      <c r="AD328" s="14"/>
      <c r="AE328" s="33"/>
      <c r="AG328" s="3"/>
    </row>
    <row r="329" spans="1:33" s="7" customFormat="1" x14ac:dyDescent="0.2">
      <c r="A329" s="5"/>
      <c r="B329" s="5"/>
      <c r="C329" s="5"/>
      <c r="D329" s="6"/>
      <c r="E329" s="5"/>
      <c r="F329" s="3"/>
      <c r="G329" s="5"/>
      <c r="H329" s="5"/>
      <c r="I329" s="5"/>
      <c r="J329" s="3"/>
      <c r="K329" s="5"/>
      <c r="L329" s="5"/>
      <c r="M329" s="5"/>
      <c r="N329" s="5"/>
      <c r="O329" s="5"/>
      <c r="P329" s="3"/>
      <c r="Q329" s="14"/>
      <c r="R329" s="14"/>
      <c r="S329" s="14"/>
      <c r="T329" s="3"/>
      <c r="U329" s="4"/>
      <c r="V329" s="4"/>
      <c r="W329" s="4"/>
      <c r="X329" s="4"/>
      <c r="Y329" s="4"/>
      <c r="Z329" s="3"/>
      <c r="AB329" s="14"/>
      <c r="AC329" s="14"/>
      <c r="AD329" s="14"/>
      <c r="AE329" s="33"/>
      <c r="AG329" s="3"/>
    </row>
    <row r="330" spans="1:33" s="7" customFormat="1" x14ac:dyDescent="0.2">
      <c r="A330" s="5"/>
      <c r="B330" s="5"/>
      <c r="C330" s="5"/>
      <c r="D330" s="6"/>
      <c r="E330" s="5"/>
      <c r="F330" s="3"/>
      <c r="G330" s="5"/>
      <c r="H330" s="5"/>
      <c r="I330" s="5"/>
      <c r="J330" s="3"/>
      <c r="K330" s="5"/>
      <c r="L330" s="5"/>
      <c r="M330" s="5"/>
      <c r="N330" s="5"/>
      <c r="O330" s="5"/>
      <c r="P330" s="3"/>
      <c r="Q330" s="14"/>
      <c r="R330" s="14"/>
      <c r="S330" s="14"/>
      <c r="T330" s="3"/>
      <c r="U330" s="4"/>
      <c r="V330" s="4"/>
      <c r="W330" s="4"/>
      <c r="X330" s="4"/>
      <c r="Y330" s="4"/>
      <c r="Z330" s="3"/>
      <c r="AB330" s="14"/>
      <c r="AC330" s="14"/>
      <c r="AD330" s="14"/>
      <c r="AE330" s="33"/>
      <c r="AG330" s="3"/>
    </row>
    <row r="331" spans="1:33" s="7" customFormat="1" x14ac:dyDescent="0.2">
      <c r="A331" s="5"/>
      <c r="B331" s="5"/>
      <c r="C331" s="5"/>
      <c r="D331" s="6"/>
      <c r="E331" s="5"/>
      <c r="F331" s="3"/>
      <c r="G331" s="5"/>
      <c r="H331" s="5"/>
      <c r="I331" s="5"/>
      <c r="J331" s="3"/>
      <c r="K331" s="5"/>
      <c r="L331" s="5"/>
      <c r="M331" s="5"/>
      <c r="N331" s="5"/>
      <c r="O331" s="5"/>
      <c r="P331" s="3"/>
      <c r="Q331" s="14"/>
      <c r="R331" s="14"/>
      <c r="S331" s="14"/>
      <c r="T331" s="3"/>
      <c r="U331" s="4"/>
      <c r="V331" s="4"/>
      <c r="W331" s="4"/>
      <c r="X331" s="4"/>
      <c r="Y331" s="4"/>
      <c r="Z331" s="3"/>
      <c r="AB331" s="14"/>
      <c r="AC331" s="14"/>
      <c r="AD331" s="14"/>
      <c r="AE331" s="33"/>
      <c r="AG331" s="3"/>
    </row>
    <row r="332" spans="1:33" s="7" customFormat="1" x14ac:dyDescent="0.2">
      <c r="A332" s="5"/>
      <c r="B332" s="5"/>
      <c r="C332" s="5"/>
      <c r="D332" s="6"/>
      <c r="E332" s="5"/>
      <c r="F332" s="3"/>
      <c r="G332" s="5"/>
      <c r="H332" s="5"/>
      <c r="I332" s="5"/>
      <c r="J332" s="3"/>
      <c r="K332" s="5"/>
      <c r="L332" s="5"/>
      <c r="M332" s="5"/>
      <c r="N332" s="5"/>
      <c r="O332" s="5"/>
      <c r="P332" s="3"/>
      <c r="Q332" s="14"/>
      <c r="R332" s="14"/>
      <c r="S332" s="14"/>
      <c r="T332" s="3"/>
      <c r="U332" s="4"/>
      <c r="V332" s="4"/>
      <c r="W332" s="4"/>
      <c r="X332" s="4"/>
      <c r="Y332" s="4"/>
      <c r="Z332" s="3"/>
      <c r="AB332" s="14"/>
      <c r="AC332" s="14"/>
      <c r="AD332" s="14"/>
      <c r="AE332" s="33"/>
      <c r="AG332" s="3"/>
    </row>
    <row r="333" spans="1:33" s="7" customFormat="1" x14ac:dyDescent="0.2">
      <c r="A333" s="5"/>
      <c r="B333" s="5"/>
      <c r="C333" s="5"/>
      <c r="D333" s="6"/>
      <c r="E333" s="5"/>
      <c r="F333" s="3"/>
      <c r="G333" s="5"/>
      <c r="H333" s="5"/>
      <c r="I333" s="5"/>
      <c r="J333" s="3"/>
      <c r="K333" s="5"/>
      <c r="L333" s="5"/>
      <c r="M333" s="5"/>
      <c r="N333" s="5"/>
      <c r="O333" s="5"/>
      <c r="P333" s="3"/>
      <c r="Q333" s="14"/>
      <c r="R333" s="14"/>
      <c r="S333" s="14"/>
      <c r="T333" s="3"/>
      <c r="U333" s="4"/>
      <c r="V333" s="4"/>
      <c r="W333" s="4"/>
      <c r="X333" s="4"/>
      <c r="Y333" s="4"/>
      <c r="Z333" s="3"/>
      <c r="AB333" s="14"/>
      <c r="AC333" s="14"/>
      <c r="AD333" s="14"/>
      <c r="AE333" s="33"/>
      <c r="AG333" s="3"/>
    </row>
    <row r="334" spans="1:33" s="7" customFormat="1" x14ac:dyDescent="0.2">
      <c r="A334" s="5"/>
      <c r="B334" s="5"/>
      <c r="C334" s="5"/>
      <c r="D334" s="6"/>
      <c r="E334" s="5"/>
      <c r="F334" s="3"/>
      <c r="G334" s="5"/>
      <c r="H334" s="5"/>
      <c r="I334" s="5"/>
      <c r="J334" s="3"/>
      <c r="K334" s="5"/>
      <c r="L334" s="5"/>
      <c r="M334" s="5"/>
      <c r="N334" s="5"/>
      <c r="O334" s="5"/>
      <c r="P334" s="3"/>
      <c r="Q334" s="14"/>
      <c r="R334" s="14"/>
      <c r="S334" s="14"/>
      <c r="T334" s="3"/>
      <c r="U334" s="4"/>
      <c r="V334" s="4"/>
      <c r="W334" s="4"/>
      <c r="X334" s="4"/>
      <c r="Y334" s="4"/>
      <c r="Z334" s="3"/>
      <c r="AB334" s="14"/>
      <c r="AC334" s="14"/>
      <c r="AD334" s="14"/>
      <c r="AE334" s="33"/>
      <c r="AG334" s="3"/>
    </row>
    <row r="335" spans="1:33" s="7" customFormat="1" x14ac:dyDescent="0.2">
      <c r="A335" s="5"/>
      <c r="B335" s="5"/>
      <c r="C335" s="5"/>
      <c r="D335" s="6"/>
      <c r="E335" s="5"/>
      <c r="F335" s="3"/>
      <c r="G335" s="5"/>
      <c r="H335" s="5"/>
      <c r="I335" s="5"/>
      <c r="J335" s="3"/>
      <c r="K335" s="5"/>
      <c r="L335" s="5"/>
      <c r="M335" s="5"/>
      <c r="N335" s="5"/>
      <c r="O335" s="5"/>
      <c r="P335" s="3"/>
      <c r="Q335" s="14"/>
      <c r="R335" s="14"/>
      <c r="S335" s="14"/>
      <c r="T335" s="3"/>
      <c r="U335" s="4"/>
      <c r="V335" s="4"/>
      <c r="W335" s="4"/>
      <c r="X335" s="4"/>
      <c r="Y335" s="4"/>
      <c r="Z335" s="3"/>
      <c r="AB335" s="14"/>
      <c r="AC335" s="14"/>
      <c r="AD335" s="14"/>
      <c r="AE335" s="33"/>
      <c r="AG335" s="3"/>
    </row>
    <row r="336" spans="1:33" s="7" customFormat="1" x14ac:dyDescent="0.2">
      <c r="A336" s="5"/>
      <c r="B336" s="5"/>
      <c r="C336" s="5"/>
      <c r="D336" s="6"/>
      <c r="E336" s="5"/>
      <c r="F336" s="3"/>
      <c r="G336" s="5"/>
      <c r="H336" s="5"/>
      <c r="I336" s="5"/>
      <c r="J336" s="3"/>
      <c r="K336" s="5"/>
      <c r="L336" s="5"/>
      <c r="M336" s="5"/>
      <c r="N336" s="5"/>
      <c r="O336" s="5"/>
      <c r="P336" s="3"/>
      <c r="Q336" s="14"/>
      <c r="R336" s="14"/>
      <c r="S336" s="14"/>
      <c r="T336" s="3"/>
      <c r="U336" s="4"/>
      <c r="V336" s="4"/>
      <c r="W336" s="4"/>
      <c r="X336" s="4"/>
      <c r="Y336" s="4"/>
      <c r="Z336" s="3"/>
      <c r="AB336" s="14"/>
      <c r="AC336" s="14"/>
      <c r="AD336" s="14"/>
      <c r="AE336" s="33"/>
      <c r="AG336" s="3"/>
    </row>
    <row r="337" spans="1:33" s="7" customFormat="1" x14ac:dyDescent="0.2">
      <c r="A337" s="5"/>
      <c r="B337" s="5"/>
      <c r="C337" s="5"/>
      <c r="D337" s="6"/>
      <c r="E337" s="5"/>
      <c r="F337" s="3"/>
      <c r="G337" s="5"/>
      <c r="H337" s="5"/>
      <c r="I337" s="5"/>
      <c r="J337" s="3"/>
      <c r="K337" s="5"/>
      <c r="L337" s="5"/>
      <c r="M337" s="5"/>
      <c r="N337" s="5"/>
      <c r="O337" s="5"/>
      <c r="P337" s="3"/>
      <c r="Q337" s="14"/>
      <c r="R337" s="14"/>
      <c r="S337" s="14"/>
      <c r="T337" s="3"/>
      <c r="U337" s="4"/>
      <c r="V337" s="4"/>
      <c r="W337" s="4"/>
      <c r="X337" s="4"/>
      <c r="Y337" s="4"/>
      <c r="Z337" s="3"/>
      <c r="AB337" s="14"/>
      <c r="AC337" s="14"/>
      <c r="AD337" s="14"/>
      <c r="AE337" s="33"/>
      <c r="AG337" s="3"/>
    </row>
    <row r="338" spans="1:33" s="7" customFormat="1" x14ac:dyDescent="0.2">
      <c r="A338" s="5"/>
      <c r="B338" s="5"/>
      <c r="C338" s="5"/>
      <c r="D338" s="6"/>
      <c r="E338" s="5"/>
      <c r="F338" s="3"/>
      <c r="G338" s="5"/>
      <c r="H338" s="5"/>
      <c r="I338" s="5"/>
      <c r="J338" s="3"/>
      <c r="K338" s="5"/>
      <c r="L338" s="5"/>
      <c r="M338" s="5"/>
      <c r="N338" s="5"/>
      <c r="O338" s="5"/>
      <c r="P338" s="3"/>
      <c r="Q338" s="14"/>
      <c r="R338" s="14"/>
      <c r="S338" s="14"/>
      <c r="T338" s="3"/>
      <c r="U338" s="4"/>
      <c r="V338" s="4"/>
      <c r="W338" s="4"/>
      <c r="X338" s="4"/>
      <c r="Y338" s="4"/>
      <c r="Z338" s="3"/>
      <c r="AB338" s="14"/>
      <c r="AC338" s="14"/>
      <c r="AD338" s="14"/>
      <c r="AE338" s="33"/>
      <c r="AG338" s="3"/>
    </row>
    <row r="339" spans="1:33" s="7" customFormat="1" x14ac:dyDescent="0.2">
      <c r="A339" s="5"/>
      <c r="B339" s="5"/>
      <c r="C339" s="5"/>
      <c r="D339" s="6"/>
      <c r="E339" s="5"/>
      <c r="F339" s="3"/>
      <c r="G339" s="5"/>
      <c r="H339" s="5"/>
      <c r="I339" s="5"/>
      <c r="J339" s="3"/>
      <c r="K339" s="5"/>
      <c r="L339" s="5"/>
      <c r="M339" s="5"/>
      <c r="N339" s="5"/>
      <c r="O339" s="5"/>
      <c r="P339" s="3"/>
      <c r="Q339" s="14"/>
      <c r="R339" s="14"/>
      <c r="S339" s="14"/>
      <c r="T339" s="3"/>
      <c r="U339" s="4"/>
      <c r="V339" s="4"/>
      <c r="W339" s="4"/>
      <c r="X339" s="4"/>
      <c r="Y339" s="4"/>
      <c r="Z339" s="3"/>
      <c r="AB339" s="14"/>
      <c r="AC339" s="14"/>
      <c r="AD339" s="14"/>
      <c r="AE339" s="33"/>
      <c r="AG339" s="3"/>
    </row>
    <row r="340" spans="1:33" s="7" customFormat="1" x14ac:dyDescent="0.2">
      <c r="A340" s="5"/>
      <c r="B340" s="5"/>
      <c r="C340" s="5"/>
      <c r="D340" s="6"/>
      <c r="E340" s="5"/>
      <c r="F340" s="3"/>
      <c r="G340" s="5"/>
      <c r="H340" s="5"/>
      <c r="I340" s="5"/>
      <c r="J340" s="3"/>
      <c r="K340" s="5"/>
      <c r="L340" s="5"/>
      <c r="M340" s="5"/>
      <c r="N340" s="5"/>
      <c r="O340" s="5"/>
      <c r="P340" s="3"/>
      <c r="Q340" s="14"/>
      <c r="R340" s="14"/>
      <c r="S340" s="14"/>
      <c r="T340" s="3"/>
      <c r="U340" s="4"/>
      <c r="V340" s="4"/>
      <c r="W340" s="4"/>
      <c r="X340" s="4"/>
      <c r="Y340" s="4"/>
      <c r="Z340" s="3"/>
      <c r="AB340" s="14"/>
      <c r="AC340" s="14"/>
      <c r="AD340" s="14"/>
      <c r="AE340" s="33"/>
      <c r="AG340" s="3"/>
    </row>
    <row r="341" spans="1:33" s="7" customFormat="1" x14ac:dyDescent="0.2">
      <c r="A341" s="5"/>
      <c r="B341" s="5"/>
      <c r="C341" s="5"/>
      <c r="D341" s="6"/>
      <c r="E341" s="5"/>
      <c r="F341" s="3"/>
      <c r="G341" s="5"/>
      <c r="H341" s="5"/>
      <c r="I341" s="5"/>
      <c r="J341" s="3"/>
      <c r="K341" s="5"/>
      <c r="L341" s="5"/>
      <c r="M341" s="5"/>
      <c r="N341" s="5"/>
      <c r="O341" s="5"/>
      <c r="P341" s="3"/>
      <c r="Q341" s="14"/>
      <c r="R341" s="14"/>
      <c r="S341" s="14"/>
      <c r="T341" s="3"/>
      <c r="U341" s="4"/>
      <c r="V341" s="4"/>
      <c r="W341" s="4"/>
      <c r="X341" s="4"/>
      <c r="Y341" s="4"/>
      <c r="Z341" s="3"/>
      <c r="AB341" s="14"/>
      <c r="AC341" s="14"/>
      <c r="AD341" s="14"/>
      <c r="AE341" s="33"/>
      <c r="AG341" s="3"/>
    </row>
    <row r="342" spans="1:33" s="7" customFormat="1" x14ac:dyDescent="0.2">
      <c r="A342" s="5"/>
      <c r="B342" s="5"/>
      <c r="C342" s="5"/>
      <c r="D342" s="6"/>
      <c r="E342" s="5"/>
      <c r="F342" s="3"/>
      <c r="G342" s="5"/>
      <c r="H342" s="5"/>
      <c r="I342" s="5"/>
      <c r="J342" s="3"/>
      <c r="K342" s="5"/>
      <c r="L342" s="5"/>
      <c r="M342" s="5"/>
      <c r="N342" s="5"/>
      <c r="O342" s="5"/>
      <c r="P342" s="3"/>
      <c r="Q342" s="14"/>
      <c r="R342" s="14"/>
      <c r="S342" s="14"/>
      <c r="T342" s="3"/>
      <c r="U342" s="4"/>
      <c r="V342" s="4"/>
      <c r="W342" s="4"/>
      <c r="X342" s="4"/>
      <c r="Y342" s="4"/>
      <c r="Z342" s="3"/>
      <c r="AB342" s="14"/>
      <c r="AC342" s="14"/>
      <c r="AD342" s="14"/>
      <c r="AE342" s="33"/>
      <c r="AG342" s="3"/>
    </row>
    <row r="343" spans="1:33" s="7" customFormat="1" x14ac:dyDescent="0.2">
      <c r="A343" s="5"/>
      <c r="B343" s="5"/>
      <c r="C343" s="5"/>
      <c r="D343" s="6"/>
      <c r="E343" s="5"/>
      <c r="F343" s="3"/>
      <c r="G343" s="5"/>
      <c r="H343" s="5"/>
      <c r="I343" s="5"/>
      <c r="J343" s="3"/>
      <c r="K343" s="5"/>
      <c r="L343" s="5"/>
      <c r="M343" s="5"/>
      <c r="N343" s="5"/>
      <c r="O343" s="5"/>
      <c r="P343" s="3"/>
      <c r="Q343" s="14"/>
      <c r="R343" s="14"/>
      <c r="S343" s="14"/>
      <c r="T343" s="3"/>
      <c r="U343" s="4"/>
      <c r="V343" s="4"/>
      <c r="W343" s="4"/>
      <c r="X343" s="4"/>
      <c r="Y343" s="4"/>
      <c r="Z343" s="3"/>
      <c r="AB343" s="14"/>
      <c r="AC343" s="14"/>
      <c r="AD343" s="14"/>
      <c r="AE343" s="33"/>
      <c r="AG343" s="3"/>
    </row>
    <row r="344" spans="1:33" s="7" customFormat="1" x14ac:dyDescent="0.2">
      <c r="A344" s="5"/>
      <c r="B344" s="5"/>
      <c r="C344" s="5"/>
      <c r="D344" s="6"/>
      <c r="E344" s="5"/>
      <c r="F344" s="3"/>
      <c r="G344" s="5"/>
      <c r="H344" s="5"/>
      <c r="I344" s="5"/>
      <c r="J344" s="3"/>
      <c r="K344" s="5"/>
      <c r="L344" s="5"/>
      <c r="M344" s="5"/>
      <c r="N344" s="5"/>
      <c r="O344" s="5"/>
      <c r="P344" s="3"/>
      <c r="Q344" s="14"/>
      <c r="R344" s="14"/>
      <c r="S344" s="14"/>
      <c r="T344" s="3"/>
      <c r="U344" s="4"/>
      <c r="V344" s="4"/>
      <c r="W344" s="4"/>
      <c r="X344" s="4"/>
      <c r="Y344" s="4"/>
      <c r="Z344" s="3"/>
      <c r="AB344" s="14"/>
      <c r="AC344" s="14"/>
      <c r="AD344" s="14"/>
      <c r="AE344" s="33"/>
      <c r="AG344" s="3"/>
    </row>
    <row r="345" spans="1:33" s="7" customFormat="1" x14ac:dyDescent="0.2">
      <c r="A345" s="5"/>
      <c r="B345" s="5"/>
      <c r="C345" s="5"/>
      <c r="D345" s="6"/>
      <c r="E345" s="5"/>
      <c r="F345" s="3"/>
      <c r="G345" s="5"/>
      <c r="H345" s="5"/>
      <c r="I345" s="5"/>
      <c r="J345" s="3"/>
      <c r="K345" s="5"/>
      <c r="L345" s="5"/>
      <c r="M345" s="5"/>
      <c r="N345" s="5"/>
      <c r="O345" s="5"/>
      <c r="P345" s="3"/>
      <c r="Q345" s="14"/>
      <c r="R345" s="14"/>
      <c r="S345" s="14"/>
      <c r="T345" s="3"/>
      <c r="U345" s="4"/>
      <c r="V345" s="4"/>
      <c r="W345" s="4"/>
      <c r="X345" s="4"/>
      <c r="Y345" s="4"/>
      <c r="Z345" s="3"/>
      <c r="AB345" s="14"/>
      <c r="AC345" s="14"/>
      <c r="AD345" s="14"/>
      <c r="AE345" s="33"/>
      <c r="AG345" s="3"/>
    </row>
    <row r="346" spans="1:33" s="7" customFormat="1" x14ac:dyDescent="0.2">
      <c r="A346" s="5"/>
      <c r="B346" s="5"/>
      <c r="C346" s="5"/>
      <c r="D346" s="6"/>
      <c r="E346" s="5"/>
      <c r="F346" s="3"/>
      <c r="G346" s="5"/>
      <c r="H346" s="5"/>
      <c r="I346" s="5"/>
      <c r="J346" s="3"/>
      <c r="K346" s="5"/>
      <c r="L346" s="5"/>
      <c r="M346" s="5"/>
      <c r="N346" s="5"/>
      <c r="O346" s="5"/>
      <c r="P346" s="3"/>
      <c r="Q346" s="14"/>
      <c r="R346" s="14"/>
      <c r="S346" s="14"/>
      <c r="T346" s="3"/>
      <c r="U346" s="4"/>
      <c r="V346" s="4"/>
      <c r="W346" s="4"/>
      <c r="X346" s="4"/>
      <c r="Y346" s="4"/>
      <c r="Z346" s="3"/>
      <c r="AB346" s="14"/>
      <c r="AC346" s="14"/>
      <c r="AD346" s="14"/>
      <c r="AE346" s="33"/>
      <c r="AG346" s="3"/>
    </row>
    <row r="347" spans="1:33" s="7" customFormat="1" x14ac:dyDescent="0.2">
      <c r="A347" s="5"/>
      <c r="B347" s="5"/>
      <c r="C347" s="5"/>
      <c r="D347" s="6"/>
      <c r="E347" s="5"/>
      <c r="F347" s="3"/>
      <c r="G347" s="5"/>
      <c r="H347" s="5"/>
      <c r="I347" s="5"/>
      <c r="J347" s="3"/>
      <c r="K347" s="5"/>
      <c r="L347" s="5"/>
      <c r="M347" s="5"/>
      <c r="N347" s="5"/>
      <c r="O347" s="5"/>
      <c r="P347" s="3"/>
      <c r="Q347" s="14"/>
      <c r="R347" s="14"/>
      <c r="S347" s="14"/>
      <c r="T347" s="3"/>
      <c r="U347" s="4"/>
      <c r="V347" s="4"/>
      <c r="W347" s="4"/>
      <c r="X347" s="4"/>
      <c r="Y347" s="4"/>
      <c r="Z347" s="3"/>
      <c r="AB347" s="14"/>
      <c r="AC347" s="14"/>
      <c r="AD347" s="14"/>
      <c r="AE347" s="33"/>
      <c r="AG347" s="3"/>
    </row>
    <row r="348" spans="1:33" s="7" customFormat="1" x14ac:dyDescent="0.2">
      <c r="A348" s="5"/>
      <c r="B348" s="5"/>
      <c r="C348" s="5"/>
      <c r="D348" s="6"/>
      <c r="E348" s="5"/>
      <c r="F348" s="3"/>
      <c r="G348" s="5"/>
      <c r="H348" s="5"/>
      <c r="I348" s="5"/>
      <c r="J348" s="3"/>
      <c r="K348" s="5"/>
      <c r="L348" s="5"/>
      <c r="M348" s="5"/>
      <c r="N348" s="5"/>
      <c r="O348" s="5"/>
      <c r="P348" s="3"/>
      <c r="Q348" s="14"/>
      <c r="R348" s="14"/>
      <c r="S348" s="14"/>
      <c r="T348" s="3"/>
      <c r="U348" s="4"/>
      <c r="V348" s="4"/>
      <c r="W348" s="4"/>
      <c r="X348" s="4"/>
      <c r="Y348" s="4"/>
      <c r="Z348" s="3"/>
      <c r="AB348" s="14"/>
      <c r="AC348" s="14"/>
      <c r="AD348" s="14"/>
      <c r="AE348" s="33"/>
      <c r="AG348" s="3"/>
    </row>
    <row r="349" spans="1:33" s="7" customFormat="1" x14ac:dyDescent="0.2">
      <c r="A349" s="5"/>
      <c r="B349" s="5"/>
      <c r="C349" s="5"/>
      <c r="D349" s="6"/>
      <c r="E349" s="5"/>
      <c r="F349" s="3"/>
      <c r="G349" s="5"/>
      <c r="H349" s="5"/>
      <c r="I349" s="5"/>
      <c r="J349" s="3"/>
      <c r="K349" s="5"/>
      <c r="L349" s="5"/>
      <c r="M349" s="5"/>
      <c r="N349" s="5"/>
      <c r="O349" s="5"/>
      <c r="P349" s="3"/>
      <c r="Q349" s="14"/>
      <c r="R349" s="14"/>
      <c r="S349" s="14"/>
      <c r="T349" s="3"/>
      <c r="U349" s="4"/>
      <c r="V349" s="4"/>
      <c r="W349" s="4"/>
      <c r="X349" s="4"/>
      <c r="Y349" s="4"/>
      <c r="Z349" s="3"/>
      <c r="AB349" s="14"/>
      <c r="AC349" s="14"/>
      <c r="AD349" s="14"/>
      <c r="AE349" s="33"/>
      <c r="AG349" s="3"/>
    </row>
    <row r="350" spans="1:33" s="7" customFormat="1" x14ac:dyDescent="0.2">
      <c r="A350" s="5"/>
      <c r="B350" s="5"/>
      <c r="C350" s="5"/>
      <c r="D350" s="6"/>
      <c r="E350" s="5"/>
      <c r="F350" s="3"/>
      <c r="G350" s="5"/>
      <c r="H350" s="5"/>
      <c r="I350" s="5"/>
      <c r="J350" s="3"/>
      <c r="K350" s="5"/>
      <c r="L350" s="5"/>
      <c r="M350" s="5"/>
      <c r="N350" s="5"/>
      <c r="O350" s="5"/>
      <c r="P350" s="3"/>
      <c r="Q350" s="14"/>
      <c r="R350" s="14"/>
      <c r="S350" s="14"/>
      <c r="T350" s="3"/>
      <c r="U350" s="4"/>
      <c r="V350" s="4"/>
      <c r="W350" s="4"/>
      <c r="X350" s="4"/>
      <c r="Y350" s="4"/>
      <c r="Z350" s="3"/>
      <c r="AB350" s="14"/>
      <c r="AC350" s="14"/>
      <c r="AD350" s="14"/>
      <c r="AE350" s="33"/>
      <c r="AG350" s="3"/>
    </row>
    <row r="351" spans="1:33" s="7" customFormat="1" x14ac:dyDescent="0.2">
      <c r="A351" s="5"/>
      <c r="B351" s="5"/>
      <c r="C351" s="5"/>
      <c r="D351" s="6"/>
      <c r="E351" s="5"/>
      <c r="F351" s="3"/>
      <c r="G351" s="5"/>
      <c r="H351" s="5"/>
      <c r="I351" s="5"/>
      <c r="J351" s="3"/>
      <c r="K351" s="5"/>
      <c r="L351" s="5"/>
      <c r="M351" s="5"/>
      <c r="N351" s="5"/>
      <c r="O351" s="5"/>
      <c r="P351" s="3"/>
      <c r="Q351" s="14"/>
      <c r="R351" s="14"/>
      <c r="S351" s="14"/>
      <c r="T351" s="3"/>
      <c r="U351" s="4"/>
      <c r="V351" s="4"/>
      <c r="W351" s="4"/>
      <c r="X351" s="4"/>
      <c r="Y351" s="4"/>
      <c r="Z351" s="3"/>
      <c r="AB351" s="14"/>
      <c r="AC351" s="14"/>
      <c r="AD351" s="14"/>
      <c r="AE351" s="33"/>
      <c r="AG351" s="3"/>
    </row>
    <row r="352" spans="1:33" s="7" customFormat="1" x14ac:dyDescent="0.2">
      <c r="A352" s="5"/>
      <c r="B352" s="5"/>
      <c r="C352" s="5"/>
      <c r="D352" s="6"/>
      <c r="E352" s="5"/>
      <c r="F352" s="3"/>
      <c r="G352" s="5"/>
      <c r="H352" s="5"/>
      <c r="I352" s="5"/>
      <c r="J352" s="3"/>
      <c r="K352" s="5"/>
      <c r="L352" s="5"/>
      <c r="M352" s="5"/>
      <c r="N352" s="5"/>
      <c r="O352" s="5"/>
      <c r="P352" s="3"/>
      <c r="Q352" s="14"/>
      <c r="R352" s="14"/>
      <c r="S352" s="14"/>
      <c r="T352" s="3"/>
      <c r="U352" s="4"/>
      <c r="V352" s="4"/>
      <c r="W352" s="4"/>
      <c r="X352" s="4"/>
      <c r="Y352" s="4"/>
      <c r="Z352" s="3"/>
      <c r="AB352" s="14"/>
      <c r="AC352" s="14"/>
      <c r="AD352" s="14"/>
      <c r="AE352" s="33"/>
      <c r="AG352" s="3"/>
    </row>
    <row r="353" spans="1:33" s="7" customFormat="1" x14ac:dyDescent="0.2">
      <c r="A353" s="5"/>
      <c r="B353" s="5"/>
      <c r="C353" s="5"/>
      <c r="D353" s="6"/>
      <c r="E353" s="5"/>
      <c r="F353" s="3"/>
      <c r="G353" s="5"/>
      <c r="H353" s="5"/>
      <c r="I353" s="5"/>
      <c r="J353" s="3"/>
      <c r="K353" s="5"/>
      <c r="L353" s="5"/>
      <c r="M353" s="5"/>
      <c r="N353" s="5"/>
      <c r="O353" s="5"/>
      <c r="P353" s="3"/>
      <c r="Q353" s="14"/>
      <c r="R353" s="14"/>
      <c r="S353" s="14"/>
      <c r="T353" s="3"/>
      <c r="U353" s="4"/>
      <c r="V353" s="4"/>
      <c r="W353" s="4"/>
      <c r="X353" s="4"/>
      <c r="Y353" s="4"/>
      <c r="Z353" s="3"/>
      <c r="AB353" s="14"/>
      <c r="AC353" s="14"/>
      <c r="AD353" s="14"/>
      <c r="AE353" s="33"/>
      <c r="AG353" s="3"/>
    </row>
    <row r="354" spans="1:33" s="7" customFormat="1" x14ac:dyDescent="0.2">
      <c r="A354" s="5"/>
      <c r="B354" s="5"/>
      <c r="C354" s="5"/>
      <c r="D354" s="6"/>
      <c r="E354" s="5"/>
      <c r="F354" s="3"/>
      <c r="G354" s="5"/>
      <c r="H354" s="5"/>
      <c r="I354" s="5"/>
      <c r="J354" s="3"/>
      <c r="K354" s="5"/>
      <c r="L354" s="5"/>
      <c r="M354" s="5"/>
      <c r="N354" s="5"/>
      <c r="O354" s="5"/>
      <c r="P354" s="3"/>
      <c r="Q354" s="14"/>
      <c r="R354" s="14"/>
      <c r="S354" s="14"/>
      <c r="T354" s="3"/>
      <c r="U354" s="4"/>
      <c r="V354" s="4"/>
      <c r="W354" s="4"/>
      <c r="X354" s="4"/>
      <c r="Y354" s="4"/>
      <c r="Z354" s="3"/>
      <c r="AB354" s="14"/>
      <c r="AC354" s="14"/>
      <c r="AD354" s="14"/>
      <c r="AE354" s="33"/>
      <c r="AG354" s="3"/>
    </row>
    <row r="355" spans="1:33" s="7" customFormat="1" x14ac:dyDescent="0.2">
      <c r="A355" s="5"/>
      <c r="B355" s="5"/>
      <c r="C355" s="5"/>
      <c r="D355" s="6"/>
      <c r="E355" s="5"/>
      <c r="F355" s="3"/>
      <c r="G355" s="5"/>
      <c r="H355" s="5"/>
      <c r="I355" s="5"/>
      <c r="J355" s="3"/>
      <c r="K355" s="5"/>
      <c r="L355" s="5"/>
      <c r="M355" s="5"/>
      <c r="N355" s="5"/>
      <c r="O355" s="5"/>
      <c r="P355" s="3"/>
      <c r="Q355" s="14"/>
      <c r="R355" s="14"/>
      <c r="S355" s="14"/>
      <c r="T355" s="3"/>
      <c r="U355" s="4"/>
      <c r="V355" s="4"/>
      <c r="W355" s="4"/>
      <c r="X355" s="4"/>
      <c r="Y355" s="4"/>
      <c r="Z355" s="3"/>
      <c r="AB355" s="14"/>
      <c r="AC355" s="14"/>
      <c r="AD355" s="14"/>
      <c r="AE355" s="33"/>
      <c r="AG355" s="3"/>
    </row>
    <row r="356" spans="1:33" s="7" customFormat="1" x14ac:dyDescent="0.2">
      <c r="A356" s="5"/>
      <c r="B356" s="5"/>
      <c r="C356" s="5"/>
      <c r="D356" s="6"/>
      <c r="E356" s="5"/>
      <c r="F356" s="3"/>
      <c r="G356" s="5"/>
      <c r="H356" s="5"/>
      <c r="I356" s="5"/>
      <c r="J356" s="3"/>
      <c r="K356" s="5"/>
      <c r="L356" s="5"/>
      <c r="M356" s="5"/>
      <c r="N356" s="5"/>
      <c r="O356" s="5"/>
      <c r="P356" s="3"/>
      <c r="Q356" s="14"/>
      <c r="R356" s="14"/>
      <c r="S356" s="14"/>
      <c r="T356" s="3"/>
      <c r="U356" s="4"/>
      <c r="V356" s="4"/>
      <c r="W356" s="4"/>
      <c r="X356" s="4"/>
      <c r="Y356" s="4"/>
      <c r="Z356" s="3"/>
      <c r="AB356" s="14"/>
      <c r="AC356" s="14"/>
      <c r="AD356" s="14"/>
      <c r="AE356" s="33"/>
      <c r="AG356" s="3"/>
    </row>
    <row r="357" spans="1:33" s="7" customFormat="1" x14ac:dyDescent="0.2">
      <c r="A357" s="5"/>
      <c r="B357" s="5"/>
      <c r="C357" s="5"/>
      <c r="D357" s="6"/>
      <c r="E357" s="5"/>
      <c r="F357" s="3"/>
      <c r="G357" s="5"/>
      <c r="H357" s="5"/>
      <c r="I357" s="5"/>
      <c r="J357" s="3"/>
      <c r="K357" s="5"/>
      <c r="L357" s="5"/>
      <c r="M357" s="5"/>
      <c r="N357" s="5"/>
      <c r="O357" s="5"/>
      <c r="P357" s="3"/>
      <c r="Q357" s="14"/>
      <c r="R357" s="14"/>
      <c r="S357" s="14"/>
      <c r="T357" s="3"/>
      <c r="U357" s="4"/>
      <c r="V357" s="4"/>
      <c r="W357" s="4"/>
      <c r="X357" s="4"/>
      <c r="Y357" s="4"/>
      <c r="Z357" s="3"/>
      <c r="AB357" s="14"/>
      <c r="AC357" s="14"/>
      <c r="AD357" s="14"/>
      <c r="AE357" s="33"/>
      <c r="AG357" s="3"/>
    </row>
    <row r="358" spans="1:33" s="7" customFormat="1" x14ac:dyDescent="0.2">
      <c r="A358" s="5"/>
      <c r="B358" s="5"/>
      <c r="C358" s="5"/>
      <c r="D358" s="6"/>
      <c r="E358" s="5"/>
      <c r="F358" s="3"/>
      <c r="G358" s="5"/>
      <c r="H358" s="5"/>
      <c r="I358" s="5"/>
      <c r="J358" s="3"/>
      <c r="K358" s="5"/>
      <c r="L358" s="5"/>
      <c r="M358" s="5"/>
      <c r="N358" s="5"/>
      <c r="O358" s="5"/>
      <c r="P358" s="3"/>
      <c r="Q358" s="14"/>
      <c r="R358" s="14"/>
      <c r="S358" s="14"/>
      <c r="T358" s="3"/>
      <c r="U358" s="4"/>
      <c r="V358" s="4"/>
      <c r="W358" s="4"/>
      <c r="X358" s="4"/>
      <c r="Y358" s="4"/>
      <c r="Z358" s="3"/>
      <c r="AB358" s="14"/>
      <c r="AC358" s="14"/>
      <c r="AD358" s="14"/>
      <c r="AE358" s="33"/>
      <c r="AG358" s="3"/>
    </row>
    <row r="359" spans="1:33" s="7" customFormat="1" x14ac:dyDescent="0.2">
      <c r="A359" s="5"/>
      <c r="B359" s="5"/>
      <c r="C359" s="5"/>
      <c r="D359" s="6"/>
      <c r="E359" s="5"/>
      <c r="F359" s="3"/>
      <c r="G359" s="5"/>
      <c r="H359" s="5"/>
      <c r="I359" s="5"/>
      <c r="J359" s="3"/>
      <c r="K359" s="5"/>
      <c r="L359" s="5"/>
      <c r="M359" s="5"/>
      <c r="N359" s="5"/>
      <c r="O359" s="5"/>
      <c r="P359" s="3"/>
      <c r="Q359" s="14"/>
      <c r="R359" s="14"/>
      <c r="S359" s="14"/>
      <c r="T359" s="3"/>
      <c r="U359" s="4"/>
      <c r="V359" s="4"/>
      <c r="W359" s="4"/>
      <c r="X359" s="4"/>
      <c r="Y359" s="4"/>
      <c r="Z359" s="3"/>
      <c r="AB359" s="14"/>
      <c r="AC359" s="14"/>
      <c r="AD359" s="14"/>
      <c r="AE359" s="33"/>
      <c r="AG359" s="3"/>
    </row>
    <row r="360" spans="1:33" s="7" customFormat="1" x14ac:dyDescent="0.2">
      <c r="A360" s="5"/>
      <c r="B360" s="5"/>
      <c r="C360" s="5"/>
      <c r="D360" s="6"/>
      <c r="E360" s="5"/>
      <c r="F360" s="3"/>
      <c r="G360" s="5"/>
      <c r="H360" s="5"/>
      <c r="I360" s="5"/>
      <c r="J360" s="3"/>
      <c r="K360" s="5"/>
      <c r="L360" s="5"/>
      <c r="M360" s="5"/>
      <c r="N360" s="5"/>
      <c r="O360" s="5"/>
      <c r="P360" s="3"/>
      <c r="Q360" s="14"/>
      <c r="R360" s="14"/>
      <c r="S360" s="14"/>
      <c r="T360" s="3"/>
      <c r="U360" s="4"/>
      <c r="V360" s="4"/>
      <c r="W360" s="4"/>
      <c r="X360" s="4"/>
      <c r="Y360" s="4"/>
      <c r="Z360" s="3"/>
      <c r="AB360" s="14"/>
      <c r="AC360" s="14"/>
      <c r="AD360" s="14"/>
      <c r="AE360" s="33"/>
      <c r="AG360" s="3"/>
    </row>
    <row r="361" spans="1:33" s="7" customFormat="1" x14ac:dyDescent="0.2">
      <c r="A361" s="5"/>
      <c r="B361" s="5"/>
      <c r="C361" s="5"/>
      <c r="D361" s="6"/>
      <c r="E361" s="5"/>
      <c r="F361" s="3"/>
      <c r="G361" s="5"/>
      <c r="H361" s="5"/>
      <c r="I361" s="5"/>
      <c r="J361" s="3"/>
      <c r="K361" s="5"/>
      <c r="L361" s="5"/>
      <c r="M361" s="5"/>
      <c r="N361" s="5"/>
      <c r="O361" s="5"/>
      <c r="P361" s="3"/>
      <c r="Q361" s="14"/>
      <c r="R361" s="14"/>
      <c r="S361" s="14"/>
      <c r="T361" s="3"/>
      <c r="U361" s="4"/>
      <c r="V361" s="4"/>
      <c r="W361" s="4"/>
      <c r="X361" s="4"/>
      <c r="Y361" s="4"/>
      <c r="Z361" s="3"/>
      <c r="AB361" s="14"/>
      <c r="AC361" s="14"/>
      <c r="AD361" s="14"/>
      <c r="AE361" s="33"/>
      <c r="AG361" s="3"/>
    </row>
    <row r="362" spans="1:33" s="7" customFormat="1" x14ac:dyDescent="0.2">
      <c r="A362" s="5"/>
      <c r="B362" s="5"/>
      <c r="C362" s="5"/>
      <c r="D362" s="6"/>
      <c r="E362" s="5"/>
      <c r="F362" s="3"/>
      <c r="G362" s="5"/>
      <c r="H362" s="5"/>
      <c r="I362" s="5"/>
      <c r="J362" s="3"/>
      <c r="K362" s="5"/>
      <c r="L362" s="5"/>
      <c r="M362" s="5"/>
      <c r="N362" s="5"/>
      <c r="O362" s="5"/>
      <c r="P362" s="3"/>
      <c r="Q362" s="14"/>
      <c r="R362" s="14"/>
      <c r="S362" s="14"/>
      <c r="T362" s="3"/>
      <c r="U362" s="4"/>
      <c r="V362" s="4"/>
      <c r="W362" s="4"/>
      <c r="X362" s="4"/>
      <c r="Y362" s="4"/>
      <c r="Z362" s="3"/>
      <c r="AB362" s="14"/>
      <c r="AC362" s="14"/>
      <c r="AD362" s="14"/>
      <c r="AE362" s="33"/>
      <c r="AG362" s="3"/>
    </row>
    <row r="363" spans="1:33" s="7" customFormat="1" x14ac:dyDescent="0.2">
      <c r="A363" s="5"/>
      <c r="B363" s="5"/>
      <c r="C363" s="5"/>
      <c r="D363" s="6"/>
      <c r="E363" s="5"/>
      <c r="F363" s="3"/>
      <c r="G363" s="5"/>
      <c r="H363" s="5"/>
      <c r="I363" s="5"/>
      <c r="J363" s="3"/>
      <c r="K363" s="5"/>
      <c r="L363" s="5"/>
      <c r="M363" s="5"/>
      <c r="N363" s="5"/>
      <c r="O363" s="5"/>
      <c r="P363" s="3"/>
      <c r="Q363" s="14"/>
      <c r="R363" s="14"/>
      <c r="S363" s="14"/>
      <c r="T363" s="3"/>
      <c r="U363" s="4"/>
      <c r="V363" s="4"/>
      <c r="W363" s="4"/>
      <c r="X363" s="4"/>
      <c r="Y363" s="4"/>
      <c r="Z363" s="3"/>
      <c r="AB363" s="14"/>
      <c r="AC363" s="14"/>
      <c r="AD363" s="14"/>
      <c r="AE363" s="33"/>
      <c r="AG363" s="3"/>
    </row>
    <row r="364" spans="1:33" s="7" customFormat="1" x14ac:dyDescent="0.2">
      <c r="A364" s="5"/>
      <c r="B364" s="5"/>
      <c r="C364" s="5"/>
      <c r="D364" s="6"/>
      <c r="E364" s="5"/>
      <c r="F364" s="3"/>
      <c r="G364" s="5"/>
      <c r="H364" s="5"/>
      <c r="I364" s="5"/>
      <c r="J364" s="3"/>
      <c r="K364" s="5"/>
      <c r="L364" s="5"/>
      <c r="M364" s="5"/>
      <c r="N364" s="5"/>
      <c r="O364" s="5"/>
      <c r="P364" s="3"/>
      <c r="Q364" s="14"/>
      <c r="R364" s="14"/>
      <c r="S364" s="14"/>
      <c r="T364" s="3"/>
      <c r="U364" s="4"/>
      <c r="V364" s="4"/>
      <c r="W364" s="4"/>
      <c r="X364" s="4"/>
      <c r="Y364" s="4"/>
      <c r="Z364" s="3"/>
      <c r="AB364" s="14"/>
      <c r="AC364" s="14"/>
      <c r="AD364" s="14"/>
      <c r="AE364" s="33"/>
      <c r="AG364" s="3"/>
    </row>
    <row r="365" spans="1:33" s="7" customFormat="1" x14ac:dyDescent="0.2">
      <c r="A365" s="5"/>
      <c r="B365" s="5"/>
      <c r="C365" s="5"/>
      <c r="D365" s="6"/>
      <c r="E365" s="5"/>
      <c r="F365" s="3"/>
      <c r="G365" s="5"/>
      <c r="H365" s="5"/>
      <c r="I365" s="5"/>
      <c r="J365" s="3"/>
      <c r="K365" s="5"/>
      <c r="L365" s="5"/>
      <c r="M365" s="5"/>
      <c r="N365" s="5"/>
      <c r="O365" s="5"/>
      <c r="P365" s="3"/>
      <c r="Q365" s="14"/>
      <c r="R365" s="14"/>
      <c r="S365" s="14"/>
      <c r="T365" s="3"/>
      <c r="U365" s="4"/>
      <c r="V365" s="4"/>
      <c r="W365" s="4"/>
      <c r="X365" s="4"/>
      <c r="Y365" s="4"/>
      <c r="Z365" s="3"/>
      <c r="AB365" s="14"/>
      <c r="AC365" s="14"/>
      <c r="AD365" s="14"/>
      <c r="AE365" s="33"/>
      <c r="AG365" s="3"/>
    </row>
    <row r="366" spans="1:33" s="7" customFormat="1" x14ac:dyDescent="0.2">
      <c r="A366" s="5"/>
      <c r="B366" s="5"/>
      <c r="C366" s="5"/>
      <c r="D366" s="6"/>
      <c r="E366" s="5"/>
      <c r="F366" s="3"/>
      <c r="G366" s="5"/>
      <c r="H366" s="5"/>
      <c r="I366" s="5"/>
      <c r="J366" s="3"/>
      <c r="K366" s="5"/>
      <c r="L366" s="5"/>
      <c r="M366" s="5"/>
      <c r="N366" s="5"/>
      <c r="O366" s="5"/>
      <c r="P366" s="3"/>
      <c r="Q366" s="14"/>
      <c r="R366" s="14"/>
      <c r="S366" s="14"/>
      <c r="T366" s="3"/>
      <c r="U366" s="4"/>
      <c r="V366" s="4"/>
      <c r="W366" s="4"/>
      <c r="X366" s="4"/>
      <c r="Y366" s="4"/>
      <c r="Z366" s="3"/>
      <c r="AB366" s="14"/>
      <c r="AC366" s="14"/>
      <c r="AD366" s="14"/>
      <c r="AE366" s="33"/>
      <c r="AG366" s="3"/>
    </row>
    <row r="367" spans="1:33" s="7" customFormat="1" x14ac:dyDescent="0.2">
      <c r="A367" s="5"/>
      <c r="B367" s="5"/>
      <c r="C367" s="5"/>
      <c r="D367" s="6"/>
      <c r="E367" s="5"/>
      <c r="F367" s="3"/>
      <c r="G367" s="5"/>
      <c r="H367" s="5"/>
      <c r="I367" s="5"/>
      <c r="J367" s="3"/>
      <c r="K367" s="5"/>
      <c r="L367" s="5"/>
      <c r="M367" s="5"/>
      <c r="N367" s="5"/>
      <c r="O367" s="5"/>
      <c r="P367" s="3"/>
      <c r="Q367" s="14"/>
      <c r="R367" s="14"/>
      <c r="S367" s="14"/>
      <c r="T367" s="3"/>
      <c r="U367" s="4"/>
      <c r="V367" s="4"/>
      <c r="W367" s="4"/>
      <c r="X367" s="4"/>
      <c r="Y367" s="4"/>
      <c r="Z367" s="3"/>
      <c r="AB367" s="14"/>
      <c r="AC367" s="14"/>
      <c r="AD367" s="14"/>
      <c r="AE367" s="33"/>
      <c r="AG367" s="3"/>
    </row>
    <row r="368" spans="1:33" s="7" customFormat="1" x14ac:dyDescent="0.2">
      <c r="A368" s="5"/>
      <c r="B368" s="5"/>
      <c r="C368" s="5"/>
      <c r="D368" s="6"/>
      <c r="E368" s="5"/>
      <c r="F368" s="3"/>
      <c r="G368" s="5"/>
      <c r="H368" s="5"/>
      <c r="I368" s="5"/>
      <c r="J368" s="3"/>
      <c r="K368" s="5"/>
      <c r="L368" s="5"/>
      <c r="M368" s="5"/>
      <c r="N368" s="5"/>
      <c r="O368" s="5"/>
      <c r="P368" s="3"/>
      <c r="Q368" s="14"/>
      <c r="R368" s="14"/>
      <c r="S368" s="14"/>
      <c r="T368" s="3"/>
      <c r="U368" s="4"/>
      <c r="V368" s="4"/>
      <c r="W368" s="4"/>
      <c r="X368" s="4"/>
      <c r="Y368" s="4"/>
      <c r="Z368" s="3"/>
      <c r="AB368" s="14"/>
      <c r="AC368" s="14"/>
      <c r="AD368" s="14"/>
      <c r="AE368" s="33"/>
      <c r="AG368" s="3"/>
    </row>
    <row r="369" spans="1:33" s="7" customFormat="1" x14ac:dyDescent="0.2">
      <c r="A369" s="5"/>
      <c r="B369" s="5"/>
      <c r="C369" s="5"/>
      <c r="D369" s="6"/>
      <c r="E369" s="5"/>
      <c r="F369" s="3"/>
      <c r="G369" s="5"/>
      <c r="H369" s="5"/>
      <c r="I369" s="5"/>
      <c r="J369" s="3"/>
      <c r="K369" s="5"/>
      <c r="L369" s="5"/>
      <c r="M369" s="5"/>
      <c r="N369" s="5"/>
      <c r="O369" s="5"/>
      <c r="P369" s="3"/>
      <c r="Q369" s="14"/>
      <c r="R369" s="14"/>
      <c r="S369" s="14"/>
      <c r="T369" s="3"/>
      <c r="U369" s="4"/>
      <c r="V369" s="4"/>
      <c r="W369" s="4"/>
      <c r="X369" s="4"/>
      <c r="Y369" s="4"/>
      <c r="Z369" s="3"/>
      <c r="AB369" s="14"/>
      <c r="AC369" s="14"/>
      <c r="AD369" s="14"/>
      <c r="AE369" s="33"/>
      <c r="AG369" s="3"/>
    </row>
  </sheetData>
  <mergeCells count="4">
    <mergeCell ref="W1:X1"/>
    <mergeCell ref="A1:C1"/>
    <mergeCell ref="A134:C134"/>
    <mergeCell ref="S137:V137"/>
  </mergeCells>
  <dataValidations count="2">
    <dataValidation type="list" allowBlank="1" showInputMessage="1" showErrorMessage="1" sqref="G3:G12 G80:G1048576 G15:G59 F56 G61:G78 F75" xr:uid="{00000000-0002-0000-0000-000000000000}">
      <formula1>"Sim"</formula1>
    </dataValidation>
    <dataValidation type="list" allowBlank="1" showInputMessage="1" showErrorMessage="1" sqref="H3:H12 H80:H134 H15:H59 H61:H78" xr:uid="{00000000-0002-0000-0000-000001000000}">
      <formula1>"Bens,Consultoria,Consultor individual,Obras,Serviços"</formula1>
    </dataValidation>
  </dataValidations>
  <pageMargins left="0.31496062992125984" right="0.51181102362204722" top="0.35433070866141736" bottom="0.35433070866141736" header="0.31496062992125984" footer="0.31496062992125984"/>
  <pageSetup paperSize="8" scale="45" fitToWidth="2" fitToHeight="2" orientation="landscape" r:id="rId1"/>
  <rowBreaks count="2" manualBreakCount="2">
    <brk id="60" max="33" man="1"/>
    <brk id="97" max="33" man="1"/>
  </rowBreaks>
  <ignoredErrors>
    <ignoredError sqref="Q15:S13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5D906AAD5B14946BAA08364F05BEC77" ma:contentTypeVersion="13" ma:contentTypeDescription="Crie um novo documento." ma:contentTypeScope="" ma:versionID="bb72b266ade9cb2b2fd59d2428fd8add">
  <xsd:schema xmlns:xsd="http://www.w3.org/2001/XMLSchema" xmlns:xs="http://www.w3.org/2001/XMLSchema" xmlns:p="http://schemas.microsoft.com/office/2006/metadata/properties" xmlns:ns2="6427dde7-06d5-401f-a70a-9d11485c01dd" xmlns:ns3="b26843b3-214b-46b7-8c39-95df78e0245e" targetNamespace="http://schemas.microsoft.com/office/2006/metadata/properties" ma:root="true" ma:fieldsID="230df67c6c5c2f5d9bd146bfba8b3b18" ns2:_="" ns3:_="">
    <xsd:import namespace="6427dde7-06d5-401f-a70a-9d11485c01dd"/>
    <xsd:import namespace="b26843b3-214b-46b7-8c39-95df78e024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7dde7-06d5-401f-a70a-9d11485c01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843b3-214b-46b7-8c39-95df78e024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4A30C4-F722-4F26-9D21-949E006ACA4B}"/>
</file>

<file path=customXml/itemProps2.xml><?xml version="1.0" encoding="utf-8"?>
<ds:datastoreItem xmlns:ds="http://schemas.openxmlformats.org/officeDocument/2006/customXml" ds:itemID="{086316B9-71BA-47AD-9D5B-CC36415625FC}"/>
</file>

<file path=customXml/itemProps3.xml><?xml version="1.0" encoding="utf-8"?>
<ds:datastoreItem xmlns:ds="http://schemas.openxmlformats.org/officeDocument/2006/customXml" ds:itemID="{4AC3FBDD-F59A-4D5F-9345-F657C48380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PEP</vt:lpstr>
      <vt:lpstr>PEP!Area_de_impressao</vt:lpstr>
    </vt:vector>
  </TitlesOfParts>
  <Company>Inter-American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IADB</dc:creator>
  <cp:lastModifiedBy>Eugenio Pacelli Miranda</cp:lastModifiedBy>
  <cp:lastPrinted>2019-11-25T14:19:21Z</cp:lastPrinted>
  <dcterms:created xsi:type="dcterms:W3CDTF">2015-07-20T14:22:37Z</dcterms:created>
  <dcterms:modified xsi:type="dcterms:W3CDTF">2021-03-18T21:55:54Z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0x01010015D906AAD5B14946BAA08364F05BEC77</vt:lpwstr>
  </property>
</Properties>
</file>